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Krisjanis\Attīstības programma\Attistibas_programma_2020 - 2026\Investīciju aktualizēšans lēmums 2021\"/>
    </mc:Choice>
  </mc:AlternateContent>
  <bookViews>
    <workbookView xWindow="0" yWindow="0" windowWidth="25200" windowHeight="11880"/>
  </bookViews>
  <sheets>
    <sheet name="1.priorit." sheetId="1" r:id="rId1"/>
    <sheet name="2.priorit." sheetId="2" r:id="rId2"/>
    <sheet name="3.priorit."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Q70" i="2" l="1"/>
  <c r="E115" i="1" l="1"/>
  <c r="Q42" i="1" l="1"/>
  <c r="E87" i="2"/>
  <c r="D87" i="2"/>
  <c r="Q41" i="2"/>
  <c r="Q68" i="2"/>
  <c r="Q66" i="2"/>
  <c r="Q67" i="2"/>
  <c r="Q30" i="2"/>
  <c r="Q56" i="2"/>
  <c r="D55" i="3" l="1"/>
  <c r="E50" i="3"/>
  <c r="Q50" i="3" s="1"/>
  <c r="E47" i="3"/>
  <c r="E36" i="3"/>
  <c r="Q36" i="3" s="1"/>
  <c r="E35" i="3"/>
  <c r="Q35" i="3" s="1"/>
  <c r="E33" i="3"/>
  <c r="Q33" i="3" s="1"/>
  <c r="E34" i="3"/>
  <c r="Q34" i="3" s="1"/>
  <c r="Q37" i="3"/>
  <c r="Q38" i="3"/>
  <c r="Q39" i="3"/>
  <c r="Q40" i="3"/>
  <c r="Q41" i="3"/>
  <c r="E32" i="3"/>
  <c r="Q32" i="3" s="1"/>
  <c r="E26" i="3"/>
  <c r="Q26" i="3" s="1"/>
  <c r="E25" i="3"/>
  <c r="Q25" i="3" s="1"/>
  <c r="E19" i="3"/>
  <c r="Q19" i="3" s="1"/>
  <c r="E20" i="3"/>
  <c r="Q20" i="3" s="1"/>
  <c r="E21" i="3"/>
  <c r="Q21" i="3" s="1"/>
  <c r="E22" i="3"/>
  <c r="Q22" i="3" s="1"/>
  <c r="E18" i="3"/>
  <c r="Q18" i="3" s="1"/>
  <c r="E17" i="3"/>
  <c r="Q17" i="3" s="1"/>
  <c r="Q82" i="2"/>
  <c r="Q83" i="2"/>
  <c r="Q84" i="2"/>
  <c r="Q81" i="2"/>
  <c r="Q74" i="2"/>
  <c r="Q75" i="2"/>
  <c r="Q76" i="2"/>
  <c r="Q77" i="2"/>
  <c r="Q78" i="2"/>
  <c r="Q73" i="2"/>
  <c r="Q61" i="2"/>
  <c r="Q62" i="2"/>
  <c r="Q63" i="2"/>
  <c r="Q64" i="2"/>
  <c r="Q65" i="2"/>
  <c r="Q69" i="2"/>
  <c r="Q60" i="2"/>
  <c r="Q49" i="2"/>
  <c r="Q50" i="2"/>
  <c r="Q51" i="2"/>
  <c r="Q53" i="2"/>
  <c r="Q54" i="2"/>
  <c r="Q55" i="2"/>
  <c r="Q48" i="2"/>
  <c r="Q39" i="2"/>
  <c r="Q40" i="2"/>
  <c r="Q43" i="2"/>
  <c r="Q44" i="2"/>
  <c r="Q45" i="2"/>
  <c r="Q38" i="2"/>
  <c r="Q27" i="2"/>
  <c r="Q29" i="2"/>
  <c r="Q26" i="2"/>
  <c r="Q16" i="2"/>
  <c r="Q21" i="2"/>
  <c r="Q15" i="2"/>
  <c r="E85" i="2"/>
  <c r="E52" i="2"/>
  <c r="Q52" i="2" s="1"/>
  <c r="E32" i="2"/>
  <c r="Q32" i="2" s="1"/>
  <c r="E33" i="2"/>
  <c r="Q33" i="2" s="1"/>
  <c r="E36" i="2"/>
  <c r="Q36" i="2" s="1"/>
  <c r="E28" i="2"/>
  <c r="Q28" i="2" s="1"/>
  <c r="E23" i="2"/>
  <c r="Q23" i="2" s="1"/>
  <c r="E24" i="2"/>
  <c r="Q24" i="2" s="1"/>
  <c r="E22" i="2"/>
  <c r="Q22" i="2" s="1"/>
  <c r="E16" i="2"/>
  <c r="D115" i="1"/>
  <c r="Q81" i="1"/>
  <c r="Q76" i="1"/>
  <c r="Q69" i="1"/>
  <c r="Q61" i="1"/>
  <c r="Q57" i="1"/>
  <c r="Q58" i="1"/>
  <c r="Q46" i="1"/>
  <c r="E110" i="1"/>
  <c r="Q110" i="1" s="1"/>
  <c r="E111" i="1"/>
  <c r="Q111" i="1" s="1"/>
  <c r="E112" i="1"/>
  <c r="Q112" i="1" s="1"/>
  <c r="E113" i="1"/>
  <c r="Q113" i="1" s="1"/>
  <c r="E109" i="1"/>
  <c r="Q109" i="1" s="1"/>
  <c r="E100" i="1"/>
  <c r="Q100" i="1" s="1"/>
  <c r="E101" i="1"/>
  <c r="Q101" i="1" s="1"/>
  <c r="E102" i="1"/>
  <c r="Q102" i="1" s="1"/>
  <c r="E103" i="1"/>
  <c r="Q103" i="1" s="1"/>
  <c r="E104" i="1"/>
  <c r="Q104" i="1" s="1"/>
  <c r="E105" i="1"/>
  <c r="Q105" i="1" s="1"/>
  <c r="E106" i="1"/>
  <c r="Q106" i="1" s="1"/>
  <c r="E107" i="1"/>
  <c r="Q107" i="1" s="1"/>
  <c r="E99" i="1"/>
  <c r="Q99" i="1" s="1"/>
  <c r="E93" i="1"/>
  <c r="Q93" i="1" s="1"/>
  <c r="E94" i="1"/>
  <c r="Q94" i="1" s="1"/>
  <c r="E95" i="1"/>
  <c r="Q95" i="1" s="1"/>
  <c r="E96" i="1"/>
  <c r="Q96" i="1" s="1"/>
  <c r="E97" i="1"/>
  <c r="Q97" i="1" s="1"/>
  <c r="E92" i="1"/>
  <c r="Q92" i="1" s="1"/>
  <c r="E82" i="1"/>
  <c r="Q82" i="1" s="1"/>
  <c r="E83" i="1"/>
  <c r="Q83" i="1" s="1"/>
  <c r="E84" i="1"/>
  <c r="Q84" i="1" s="1"/>
  <c r="E85" i="1"/>
  <c r="Q85" i="1" s="1"/>
  <c r="E86" i="1"/>
  <c r="Q86" i="1" s="1"/>
  <c r="E87" i="1"/>
  <c r="Q87" i="1" s="1"/>
  <c r="E88" i="1"/>
  <c r="Q88" i="1" s="1"/>
  <c r="E89" i="1"/>
  <c r="Q89" i="1" s="1"/>
  <c r="E90" i="1"/>
  <c r="Q90" i="1" s="1"/>
  <c r="E81" i="1"/>
  <c r="E77" i="1"/>
  <c r="Q77" i="1" s="1"/>
  <c r="E78" i="1"/>
  <c r="Q78" i="1" s="1"/>
  <c r="E75" i="1"/>
  <c r="Q75" i="1" s="1"/>
  <c r="E70" i="1"/>
  <c r="Q70" i="1" s="1"/>
  <c r="E71" i="1"/>
  <c r="Q71" i="1" s="1"/>
  <c r="E72" i="1"/>
  <c r="Q72" i="1" s="1"/>
  <c r="E73" i="1"/>
  <c r="Q73" i="1" s="1"/>
  <c r="E62" i="1"/>
  <c r="Q62" i="1" s="1"/>
  <c r="E63" i="1"/>
  <c r="Q63" i="1" s="1"/>
  <c r="E64" i="1"/>
  <c r="Q64" i="1" s="1"/>
  <c r="E65" i="1"/>
  <c r="Q65" i="1" s="1"/>
  <c r="E66" i="1"/>
  <c r="Q66" i="1" s="1"/>
  <c r="E61" i="1"/>
  <c r="E48" i="1"/>
  <c r="Q48" i="1" s="1"/>
  <c r="E49" i="1"/>
  <c r="Q49" i="1" s="1"/>
  <c r="E50" i="1"/>
  <c r="Q50" i="1" s="1"/>
  <c r="E51" i="1"/>
  <c r="Q51" i="1" s="1"/>
  <c r="E52" i="1"/>
  <c r="Q52" i="1" s="1"/>
  <c r="E53" i="1"/>
  <c r="Q53" i="1" s="1"/>
  <c r="E54" i="1"/>
  <c r="Q54" i="1" s="1"/>
  <c r="E55" i="1"/>
  <c r="Q55" i="1" s="1"/>
  <c r="E56" i="1"/>
  <c r="Q56" i="1" s="1"/>
  <c r="E47" i="1"/>
  <c r="Q47" i="1" s="1"/>
  <c r="E38" i="1"/>
  <c r="Q38" i="1" s="1"/>
  <c r="E39" i="1"/>
  <c r="Q39" i="1" s="1"/>
  <c r="E40" i="1"/>
  <c r="Q40" i="1" s="1"/>
  <c r="E41" i="1"/>
  <c r="Q41" i="1" s="1"/>
  <c r="E37" i="1"/>
  <c r="Q37" i="1" s="1"/>
  <c r="E15" i="1"/>
  <c r="Q15" i="1" s="1"/>
  <c r="E16" i="1"/>
  <c r="Q16" i="1" s="1"/>
  <c r="E17" i="1"/>
  <c r="Q17" i="1" s="1"/>
  <c r="E18" i="1"/>
  <c r="Q18" i="1" s="1"/>
  <c r="E33" i="1"/>
  <c r="Q33" i="1" s="1"/>
  <c r="E34" i="1"/>
  <c r="Q34" i="1" s="1"/>
  <c r="E35" i="1"/>
  <c r="Q35" i="1" s="1"/>
  <c r="E27" i="1"/>
  <c r="Q27" i="1" s="1"/>
  <c r="E28" i="1"/>
  <c r="Q28" i="1" s="1"/>
  <c r="E29" i="1"/>
  <c r="Q29" i="1" s="1"/>
  <c r="E30" i="1"/>
  <c r="Q30" i="1" s="1"/>
  <c r="E31" i="1"/>
  <c r="Q31" i="1" s="1"/>
  <c r="E32" i="1"/>
  <c r="Q32" i="1" s="1"/>
  <c r="E20" i="1"/>
  <c r="Q20" i="1" s="1"/>
  <c r="E21" i="1"/>
  <c r="Q21" i="1" s="1"/>
  <c r="E22" i="1"/>
  <c r="Q22" i="1" s="1"/>
  <c r="E23" i="1"/>
  <c r="Q23" i="1" s="1"/>
  <c r="E24" i="1"/>
  <c r="Q24" i="1" s="1"/>
  <c r="E25" i="1"/>
  <c r="Q25" i="1" s="1"/>
  <c r="E26" i="1"/>
  <c r="Q26" i="1" s="1"/>
  <c r="E19" i="1"/>
  <c r="Q19" i="1" s="1"/>
  <c r="E55" i="3" l="1"/>
  <c r="Q55" i="3"/>
  <c r="Q115" i="1"/>
  <c r="Q85" i="2"/>
  <c r="Q87" i="2" s="1"/>
  <c r="Q47" i="3"/>
</calcChain>
</file>

<file path=xl/sharedStrings.xml><?xml version="1.0" encoding="utf-8"?>
<sst xmlns="http://schemas.openxmlformats.org/spreadsheetml/2006/main" count="564" uniqueCount="412">
  <si>
    <t>Nr.p.k.</t>
  </si>
  <si>
    <t>Projekta nosaukums</t>
  </si>
  <si>
    <t>Finanšu instruments (euro vai %)</t>
  </si>
  <si>
    <t>Projekta uzsākšanas laiks</t>
  </si>
  <si>
    <t>Projekta realizācijas ilgums</t>
  </si>
  <si>
    <t>Atbildīgais par projekta īstenošanu (sararbības partneri)</t>
  </si>
  <si>
    <t>Papildinātībā ar citiem projektiem (norādīt projekta N.p.k)</t>
  </si>
  <si>
    <t>Indikatīvā kopējā aktivitātes summa</t>
  </si>
  <si>
    <t>Pašvaldības budžets EUR vai %</t>
  </si>
  <si>
    <r>
      <t xml:space="preserve">ES fondu finansējums EUR vai %
</t>
    </r>
    <r>
      <rPr>
        <b/>
        <i/>
        <sz val="10"/>
        <color theme="1"/>
        <rFont val="Calibri"/>
        <family val="2"/>
        <charset val="186"/>
        <scheme val="minor"/>
      </rPr>
      <t>(ES struktūrfondi (ESF, ERAF, KF, ELFLA), pārrobežu programmas u.c.)</t>
    </r>
  </si>
  <si>
    <r>
      <t xml:space="preserve">Privātais sektors EUR vai %
</t>
    </r>
    <r>
      <rPr>
        <b/>
        <i/>
        <sz val="10"/>
        <color theme="1"/>
        <rFont val="Calibri"/>
        <family val="2"/>
        <charset val="186"/>
        <scheme val="minor"/>
      </rPr>
      <t>(NVO, uzņēmumi u.c.)</t>
    </r>
  </si>
  <si>
    <r>
      <t xml:space="preserve">Citi finansējuma avoti </t>
    </r>
    <r>
      <rPr>
        <b/>
        <i/>
        <sz val="10"/>
        <color theme="1"/>
        <rFont val="Calibri"/>
        <family val="2"/>
        <charset val="186"/>
        <scheme val="minor"/>
      </rPr>
      <t xml:space="preserve"> EUR vai %
(dažādi grantu konkursi, VKKF, EKII, valsts budžeta dotācija, dažādu nozaru fondi u.c.)</t>
    </r>
  </si>
  <si>
    <t>Indikatīvā pavisam kopējā aktivitātes summa</t>
  </si>
  <si>
    <t>Uz 3 gadiem</t>
  </si>
  <si>
    <t>Katru gadu</t>
  </si>
  <si>
    <r>
      <t xml:space="preserve">ES fondu finansējums EUR vai %
</t>
    </r>
    <r>
      <rPr>
        <b/>
        <i/>
        <sz val="11"/>
        <color rgb="FF000000"/>
        <rFont val="Calibri"/>
        <family val="2"/>
        <charset val="186"/>
        <scheme val="minor"/>
      </rPr>
      <t>(ES struktūrfondi (ESF, ERAF, KF, ELFLA), pārrobežu programmas u.c.)</t>
    </r>
  </si>
  <si>
    <r>
      <t xml:space="preserve">Privātais sektors EUR vai %
</t>
    </r>
    <r>
      <rPr>
        <b/>
        <i/>
        <sz val="11"/>
        <color rgb="FF000000"/>
        <rFont val="Calibri"/>
        <family val="2"/>
        <charset val="186"/>
        <scheme val="minor"/>
      </rPr>
      <t>(NVO, uzņēmumi u.c.)</t>
    </r>
  </si>
  <si>
    <r>
      <t xml:space="preserve">Citi finansējuma avoti EUR vai %
</t>
    </r>
    <r>
      <rPr>
        <b/>
        <i/>
        <sz val="11"/>
        <color rgb="FF000000"/>
        <rFont val="Calibri"/>
        <family val="2"/>
        <charset val="186"/>
        <scheme val="minor"/>
      </rPr>
      <t>(dažādi grantu konkursi, VKKF, EKII, valsts budžeta dotācija, dažādu nozaru fondi u.c.)</t>
    </r>
  </si>
  <si>
    <t xml:space="preserve">
</t>
  </si>
  <si>
    <t>Pēc nepieciešamības</t>
  </si>
  <si>
    <t>PĀRGAUJAS NOVADA INTEGRĒTĀ ATTĪSTĪBAS PROGRAMMA 2020 - 2026
INVESTĪCIJU PLĀNS 2020-2026</t>
  </si>
  <si>
    <t>Plānotā indikatīvā summa periodā 2020-2022</t>
  </si>
  <si>
    <t>Indikatīvā kopējā summa līdz 2022 (ieskaitot)</t>
  </si>
  <si>
    <t>Plānotais realizācijas laiks periodā 2020-2022</t>
  </si>
  <si>
    <t>Plānotais realizācijas laiks periodā 2023-2026</t>
  </si>
  <si>
    <t>Indikatīvā kopējā summa periodā 2023-2026 (ieskaitot)</t>
  </si>
  <si>
    <t>Pašvaldības ņemtie kredītlīdzekļi 2019.gadā</t>
  </si>
  <si>
    <t>PAVISMA KOPĀ UZ 7  GADIEM</t>
  </si>
  <si>
    <t>KOPĀ LĪDZ 2022.GADAM (IESKAITOT)</t>
  </si>
  <si>
    <t>KOPĀ 2023-2026 (IESKAITOT)</t>
  </si>
  <si>
    <t>PAVISMA KOPĀ UZ 7 GADIEM</t>
  </si>
  <si>
    <t>Indikatīvā kopējā summa periodā līdz 2022 (ieskaitot)</t>
  </si>
  <si>
    <t>Pašvaldības budžets 2019.gadā</t>
  </si>
  <si>
    <t>Indikatīvā kopējā summa periodā līdz 2022. (ieskaitot)</t>
  </si>
  <si>
    <t>PAVISMA KOPĀ UZ 7GADIEM</t>
  </si>
  <si>
    <t>KOPĀ 2023-2026(IESKAITOT)</t>
  </si>
  <si>
    <t xml:space="preserve">Prioritāte 1. Publiskie pakalpojumi </t>
  </si>
  <si>
    <t>1.1.RĪCĪBU VIRZIENS (RV) Izglītība un sports</t>
  </si>
  <si>
    <t>UZDEVUMS (U) 1.1.1. Nodrošināt iedzīvotājiem izglītības  pieejamību un kvalitāti</t>
  </si>
  <si>
    <t xml:space="preserve">PASĀKUMS 1.1.1.1.
Pirmsskolas grupu  kvalitātes un pieejamības uzlabošana Pārgaujas novadā
</t>
  </si>
  <si>
    <t xml:space="preserve">Izglītības iestādes </t>
  </si>
  <si>
    <t xml:space="preserve">PASĀKUMS 1.1.1.2.
 Pamata izglītības iestāžu kvalitātes un pieejamības uzlabošana Pārgaujas novadā
</t>
  </si>
  <si>
    <t xml:space="preserve">PASĀKUMS 1.1.1.3.
Interešu izglītības attīstība Pārgaujas novada izglītības iestādēs
</t>
  </si>
  <si>
    <t xml:space="preserve">Izglītības iestādes 
Sabiedrisko attiecību speciālists
</t>
  </si>
  <si>
    <t xml:space="preserve">PASĀKUMS 1.1.1.5.
Mūžizglītības un pašīstenošanās pasākumu nodrošināšana iedzīvotāju personīgās individualitātes attīstībai
</t>
  </si>
  <si>
    <t xml:space="preserve">Projektu vadītājs
Kultūras darba organizators
Sabiedrisko attiecību speciālists
</t>
  </si>
  <si>
    <t>UZDEVUMS (U) 1.1.2. Nodrošināt iedzīvotājiem sporta un aktīvās atpūtas  pieejamību un kvalitāti</t>
  </si>
  <si>
    <t xml:space="preserve">PASĀKUMS 1.1.2.1.
Sporta un aktīvās atpūtas pasākumu 
kvalitātes uzlabošana un dažādošana
</t>
  </si>
  <si>
    <t xml:space="preserve">Kultūras darba organizators
Sporta klubs „Pārgauja”
</t>
  </si>
  <si>
    <t>1.2.RĪCĪBU VIRZIENS (RV): Kultūra un kultūrvēsturiskais mantojums</t>
  </si>
  <si>
    <t>UZDEVUMS (U) 1.2.1. Nodrošināt kultūras pakalpojumu pieejamību un dažādošanu saturīga brīvā laika pavadīšanai Pārgaujas novadā</t>
  </si>
  <si>
    <t xml:space="preserve">PASĀKUMS 1.2.1.1.
Kultūras pasākumu kvalitātes un pieejamības uzlabošana un dažādošana
</t>
  </si>
  <si>
    <t>Sagatavots tehniskais projekts sporta zāles celtniecībai un veikti būvdarbi;</t>
  </si>
  <si>
    <t xml:space="preserve">PASĀKUMS 1.2.1.2.
Atbalsts latviešu tautas tradicionālo kultūras vērtību saglabāšanai un attīstībai caur kultūras  pasākumiem un pašdarbības kolektīviem
</t>
  </si>
  <si>
    <t>Kultūras darba organizators</t>
  </si>
  <si>
    <t xml:space="preserve">PASĀKUMS 1.2.1.3.
Kultūras pakalpojumu infrastruktūras kvalitātes un pieejamības saglabāšana  un uzlabošana
</t>
  </si>
  <si>
    <t xml:space="preserve">PASĀKUMS 1.2.2.1.
Pārgaujas  novada kultūras un vēsturiskā mantojuma objektu saglabāšana
</t>
  </si>
  <si>
    <t xml:space="preserve">Kultūras darba organizators
Bibliotekāri
Tūrisma darba speciālists  
Sabiedrisko attiecību speciālists
Projektu vadītājs
SIA „Ungurmuiža”
NVO
</t>
  </si>
  <si>
    <t xml:space="preserve">PASĀKUMS 1.2.2.2.
Pārgaujas  novada nemateriālā kultūras mantojuma saglabāšana
</t>
  </si>
  <si>
    <t xml:space="preserve">Kultūras darba organizators
Bibliotekāri
Tūrisma darba speciālists  
Sabiedrisko attiecību speciālists
NVO
</t>
  </si>
  <si>
    <t xml:space="preserve">PASĀKUMS 1.2.2.3.
Pārgaujas  novada kultūras un vēsturiskā mantojuma attīstība, efektīva izmantošana un atpazīstamības veicināšana
</t>
  </si>
  <si>
    <t xml:space="preserve">Kultūras darba organizators
Tūrisma darba speciālists  
Sabiedrisko attiecību speciālists
Projektu vadītājs
SIA „Ungurmuiža”
NVO
</t>
  </si>
  <si>
    <t>1.3.RĪCĪBU VIRZIENS (RV): Sociālā un veselības aprūpe</t>
  </si>
  <si>
    <t>UZDEVUMS (U) 1.3.1. Nodrošināt un pilnveidot sociālās aprūpes pakalpojumus Pārgaujas novada pagastos</t>
  </si>
  <si>
    <t xml:space="preserve">PASĀKUMS 1.3.1.1.
Sociālo pakalpojumu kvalitātes un pieejamības uzlabošana un dažādošana Pārgaujas novada pagastos
</t>
  </si>
  <si>
    <t>Sociālais dienests</t>
  </si>
  <si>
    <t xml:space="preserve">PASĀKUMS 1.3.1.2.
Ģimenes atbalsta pakalpojumu attīstība Pārgaujas novadā
</t>
  </si>
  <si>
    <t xml:space="preserve">Sociālais dienests
Izglītības iestādes
Sporta klubs „Pārgauja”
</t>
  </si>
  <si>
    <t xml:space="preserve">PASĀKUMS 1.3.1.3.
Sociālā riska grupu jauniešu integrēšana sabiedrībā un jaunatnes aktivitātēs
</t>
  </si>
  <si>
    <t xml:space="preserve">Sociālais dienests
Sabiedrisko attiecību un jaunatnes lietu speciāliste
</t>
  </si>
  <si>
    <t>UZDEVUMS (U) 1.3.2. Uzlabot veselības aprūpes pakalpojumu pieejamību Pārgaujas novada pagastos</t>
  </si>
  <si>
    <t xml:space="preserve">PASĀKUMS 1.3.2.1.
Veselības aprūpes pakalpojumu kvalitātes un pieejamības uzlabošana un dažādošana
</t>
  </si>
  <si>
    <t>Pastāvīgi</t>
  </si>
  <si>
    <t xml:space="preserve">Sociālais dienests
Medicīnas iestādes
</t>
  </si>
  <si>
    <t xml:space="preserve">PASĀKUMS 1.3.2.2.
Veselīga dzīvesveida popularizēšana
</t>
  </si>
  <si>
    <t xml:space="preserve">Sabiedrisko attiecību speciāliste
Sociālais dienests
</t>
  </si>
  <si>
    <t>1.4.RĪCĪBU VIRZIENS (RV): Pārvaldība un sadarbība</t>
  </si>
  <si>
    <t>UZDEVUMS (U) 1.4.1. Nodrošināt efektīvu pašvaldības darbu un paaugstināt tās kapacitāti</t>
  </si>
  <si>
    <t xml:space="preserve">PASĀKUMS 1.4.1.1.
Kapacitātes stiprināšana pašvaldības funkciju nodrošināšanai
</t>
  </si>
  <si>
    <t xml:space="preserve">Izpilddirektors
Datortīklu un datorsistēmu
administrators
</t>
  </si>
  <si>
    <t xml:space="preserve">PASĀKUMS 1.4.1.2.
Valsts un pašvaldību vienotā klientu apkalpošanas centra (VPVKAC) darbības attīstība
</t>
  </si>
  <si>
    <t>VPVKAC konsultantes-lietvedes</t>
  </si>
  <si>
    <t xml:space="preserve">PASĀKUMS 1.4.1.3.
Mūsdienu komunikācijām atbilstošu  Pārgaujas novada pašvaldības pakalpojumu un sabiedrisko attiecību instrumentu nodrošinājums
</t>
  </si>
  <si>
    <t xml:space="preserve">Sabiedrisko attiecību speciālists
Datortīklu un datorsistēmu
administrators
</t>
  </si>
  <si>
    <t xml:space="preserve">PASĀKUMS 1.4.1.4.
Atgriezeniskās saites starp pašvaldību un iedzīvotājiem  veidošana
</t>
  </si>
  <si>
    <t xml:space="preserve">Domes priekšsēdētājs
Izpilddirektors 
Sabiedrisko attiecību speciālists
</t>
  </si>
  <si>
    <t>UZDEVUMS (U) 1.4.2. Veicināt nevalstiskā sektora attīstību Pārgaujas novadā</t>
  </si>
  <si>
    <t xml:space="preserve">PASĀKUMS 1.4.2.1.
Prasmju un iemaņu apguves pasākumu īstenošana dažādām mērķa grupām Pārgaujas   novadā
</t>
  </si>
  <si>
    <t xml:space="preserve">Sabiedrisko attiecību speciālists
NVO
</t>
  </si>
  <si>
    <t xml:space="preserve">PASĀKUMS 1.4.2.2.
Nevalstiskā sektora un iedzīvotāju iniciatīvas grupu darbības attīstība Pārgaujas novada pievilcīgas dzīves vides veidošanai un sadarbības veicināšanai ar novada pašvaldību
</t>
  </si>
  <si>
    <t xml:space="preserve">Sabiedrisko attiecību speciālists
Projektu speciālists
NVO
</t>
  </si>
  <si>
    <t>UZDEVUMS (U) 1.4.3. Aktivizēt  jaunatnes darbību Pārgaujas novadā</t>
  </si>
  <si>
    <t xml:space="preserve">PASĀKUMS 1.4.3.1.
Jaunatnes darbības aktivizēšana  Pārgaujas novadā atbilstoši izstrādātajai Jaunatnes politikas stratēģijai
</t>
  </si>
  <si>
    <t>Jaunatnes lietu speciālists</t>
  </si>
  <si>
    <t>UZDEVUMS (U) 1.4.4. Attīstīt Pārgaujas novada sadarbību ārtelpā</t>
  </si>
  <si>
    <t xml:space="preserve">PASĀKUMS 1.4.4.1.
Straupes kā  Hanzas pilsētas vērtību vēsturiskā mantojuma uzturēšana  ilgtspējīgas  sadarbības turpināšanai
</t>
  </si>
  <si>
    <t xml:space="preserve">Projektu speciālists
Sabiedrisko attiecību speciālists
Tūrisma speciālists
</t>
  </si>
  <si>
    <t xml:space="preserve">PASĀKUMS 1.4.4.2.
Pašvaldības sadarbības veicināšana ar partneriem novados un ārvalstīs
</t>
  </si>
  <si>
    <t xml:space="preserve">Projektu speciālists
Sabiedrisko attiecību speciālists
</t>
  </si>
  <si>
    <t>2.1.RĪCĪBU VIRZIENS (RV): Inženiertehniskā infrastruktūra un komunālā saimniecība</t>
  </si>
  <si>
    <t>UZDEVUMS (U) 2.1.1. Attīstīt un uzlabot komunālo pakalpojumu kvalitāti un pieejamību</t>
  </si>
  <si>
    <t xml:space="preserve">PASĀKUMS 2.1.1.1.
Ūdensapgādes un kanalizācijas sistēmas attīstīšana pakalpojumu kvalitātes un pieejamības uzlabošanai
</t>
  </si>
  <si>
    <t xml:space="preserve"> Uzturētas un atjaunotas centralizētās ūdenssaimniecības un kanalizācijas sistēmas Rozulā, Plācī, Straupē, Auciemā un Raiskumā;</t>
  </si>
  <si>
    <t xml:space="preserve"> Nodrošināti kvalitatīvi decentralizēti kanalizācijas pakalpojumi novadā;</t>
  </si>
  <si>
    <t>Pagastu komunālās saimniecības daļu vadītāji</t>
  </si>
  <si>
    <t xml:space="preserve">PASĀKUMS 2.1.1.2.
Centralizētās siltumapgādes pakalpojumu kvalitātes un pieejamības uzlabošana 
</t>
  </si>
  <si>
    <t xml:space="preserve"> Atjaunoti un pārbūvēti siltumavoti un siltumtrases Auciemā, Stalbē, Plācī un Straupē;</t>
  </si>
  <si>
    <t xml:space="preserve">PASĀKUMS 2.1.1.3
Atkritumu apsaimniekošanas pakalpojumu kvalitātes uzlabošana 
</t>
  </si>
  <si>
    <t>Sadarbībā ar SIA ZAAO nodrošināti informatīvi izglītojošie  materiāli par pareizu sadzīves atkritumu apsaimniekošanu mājsaimniecībā;</t>
  </si>
  <si>
    <t xml:space="preserve"> Nodrošināta kontrole par sadzīves atkritumu apsaimniekošanas līgumu noslēgšanu novada mājsaimniecībās;</t>
  </si>
  <si>
    <t xml:space="preserve"> Pēc nepieciešamības izveidoti jauni šķiroto atkritumu savākšanas punkti atkritumu šķirošanas veicināšanai;</t>
  </si>
  <si>
    <t xml:space="preserve">Pagastu komunālās saimniecības daļu vadītāji
Pašvaldības policija
SIA ZAAO
</t>
  </si>
  <si>
    <t>UZDEVUMS (U) 2.1.2.  Nodrošināt pašvaldības autoceļu un ielu infrastruktūras atjaunošanu un kvalitātes uzlabošanu</t>
  </si>
  <si>
    <t xml:space="preserve">PASĀKUMS 2.1.2.1.
Ielu un autoceļu infrastruktūras kvalitātes  uzlabošana novada  pagastos
</t>
  </si>
  <si>
    <t xml:space="preserve"> Prioritārā secībā veikti pašvaldības autoceļu atjaunošanas un uzturēšanas darbi;</t>
  </si>
  <si>
    <t xml:space="preserve"> Izstrādāta tehniskā dokumentācija un prioritārā secībā veikta  pašvaldības tiltu atjaunošana;</t>
  </si>
  <si>
    <t xml:space="preserve">PASĀKUMS 2.1.2.2.
Ielu apgaismojuma ierīkošana un uzlabošana novada pagastos
</t>
  </si>
  <si>
    <t xml:space="preserve"> Nodrošināta ielu un ceļu apgaismojuma uzturēšana;</t>
  </si>
  <si>
    <t xml:space="preserve">PASĀKUMS 2.1.2.3.
Gājēju un velo infrastruktūras attīstība satiksmes drošības uzlabošanai Pārgaujas  novada pagastos
</t>
  </si>
  <si>
    <t xml:space="preserve"> Uzturēti esošie gājēju un veloceliņi  novadā;</t>
  </si>
  <si>
    <t xml:space="preserve"> Sadarbībā ar SM izbūvēti gājēju un veloceliņi ceļu posmos Plācis-Stalbe un Stalbe-Cēsis;</t>
  </si>
  <si>
    <t xml:space="preserve">Izpilddirektors
Pagastu komunālās saimniecības daļu vadītāji
</t>
  </si>
  <si>
    <t xml:space="preserve">PASĀKUMS 2.1.2.4.
Uzlabot autoceļu aprīkojumu
</t>
  </si>
  <si>
    <t xml:space="preserve"> Atjaunotas vai ierīkotas jaunas ceļa zīmes uz pašvaldības autoceļiem satiksmes drošības uzlabošanai;</t>
  </si>
  <si>
    <t>UZDEVUMS (U) 2.1.3.  Uzlabot ēku energoefektivitāti</t>
  </si>
  <si>
    <t xml:space="preserve">PASĀKUMS 2.1.3.1.
Pašvaldības ēku energoefektivitātes paaugstināšana
</t>
  </si>
  <si>
    <t xml:space="preserve"> Veikti novada administratīvās ēkas “Iktes” jumta siltināšanas un atjaunošanas darbi;</t>
  </si>
  <si>
    <t xml:space="preserve"> Veikta Rozulas tautas nama „Klubs” energoefektivitātes uzlabošana;</t>
  </si>
  <si>
    <t xml:space="preserve">Izpilddirektors
Izglītības iestādes
Pagastu komunālās saimniecības daļu vadītāji
</t>
  </si>
  <si>
    <t xml:space="preserve">PASĀKUMS 2.1.3.2.
Daudzdzīvokļu dzīvojamo māju atjaunošanas un energoefektivitātes procesa veicināšana
</t>
  </si>
  <si>
    <t xml:space="preserve"> Katru gadu veikti iedzīvotājus informējoši pasākumi;</t>
  </si>
  <si>
    <t xml:space="preserve"> Pēc nepieciešamības piesaistīti ārējie eksperti procesa virzības nodrošināšanai un tehniskās dokumentācijas izstrādei;</t>
  </si>
  <si>
    <t xml:space="preserve"> Nodrošināts pašvaldības finansiāls atbalsts izpētes un energoaudita izstrādē ;</t>
  </si>
  <si>
    <t xml:space="preserve">Daudzdzīvokļu māju apsaimniekošanas biedrības
Pagastu komunālās saimniecības daļu vadītāji
</t>
  </si>
  <si>
    <t>2.2.RĪCĪBU VIRZIENS (RV): Mājokļu attīstība</t>
  </si>
  <si>
    <t>UZDEVUMS (U) 2.2.1. Uzlabot Pārgaujas novada iedzīvotāju dzīvojamā fonda kvalitāti un pieejamību un radīt iespējas jaunu mājokļu izveidei</t>
  </si>
  <si>
    <t xml:space="preserve">PASĀKUMS 2.2.1.1
Esošā dzīvojamā fonda kvalitātes un pieejamības uzlabošana
</t>
  </si>
  <si>
    <t xml:space="preserve"> Uzlabots Pārgaujas novada pašvaldības esošais dzīvojamais fonds; </t>
  </si>
  <si>
    <t xml:space="preserve"> Īstenoti  pasākumi  daudzdzīvokļu māju apsaimniekošanas biedrību darbības attīstībai;</t>
  </si>
  <si>
    <t xml:space="preserve">Pagastu komunālās saimniecības daļu vadītāji
Sabiedrisko attiecību speciālists
</t>
  </si>
  <si>
    <t xml:space="preserve">PASĀKUMS 2.2.1.2.
Daudzdzīvokļu māju iekšpagalmu uzlabošana ciemu teritorijās
</t>
  </si>
  <si>
    <t xml:space="preserve"> Sadarbībā ar Daudzdzīvokļu māju apsaimniekošanas biedrībām nodrošināti labiekārtoti un gājējiem droši daudzdzīvokļu māju pagalmi;</t>
  </si>
  <si>
    <t xml:space="preserve"> Atjaunoti un izveidoti  jauni rotaļu laukumi;</t>
  </si>
  <si>
    <t xml:space="preserve">Pagastu komunālās saimniecības daļu vadītāji
Daudzdzīvokļu māju apsaimniekošanas biedrības
</t>
  </si>
  <si>
    <t xml:space="preserve">PASĀKUMS 2.2.1.3.
Jaunu mājokļu būvniecības iespēju radīšana  
</t>
  </si>
  <si>
    <t xml:space="preserve"> Veikts pašvaldības zemju izvērtējums apbūves platību izveidošanai;</t>
  </si>
  <si>
    <t xml:space="preserve"> Atdalīta un sadalīta apbūves gabalos zemes vienība “Auciema ganības”;</t>
  </si>
  <si>
    <t xml:space="preserve"> Izstrādāts detālplānojums un komunikāciju piesaiste zemes vienībā “Baukalnciems”;</t>
  </si>
  <si>
    <t xml:space="preserve"> Sagatavoti priekšnoteikumi daudzdzīvokļu mājas celtniecībai iedzīvotāju piesaistīšanai novadam;</t>
  </si>
  <si>
    <t>2.3.RĪCĪBU VIRZIENS (RV): Vides aizsardzība</t>
  </si>
  <si>
    <t>UZDEVUMS (U) 2.3.1. Nodrošināt pievilcīgas Pārgaujas novada publiskās telpas radīšanu un uzturēšanu, rekreācijas teritoriju izveidi un labiekār</t>
  </si>
  <si>
    <t xml:space="preserve">PASĀKUMS 2.3.1.1.
Parku, skvēru, atpūtas vietu un publisko teritoriju izveidošana un esošo uzlabošana novada pagastos
</t>
  </si>
  <si>
    <t xml:space="preserve"> Labiekārtoti Raiskuma un Auciemmuižas parki – atjaunoti stādījumi, sakopta teritorija;</t>
  </si>
  <si>
    <t>Veikta Ungurmuižas parka labiekārtošana;</t>
  </si>
  <si>
    <t xml:space="preserve"> Veikta Lielstraupes pils parka izpēte un izstrādāts ainavskais plānojums un veikti labiekārtošanas darbi;</t>
  </si>
  <si>
    <t xml:space="preserve"> Izmantoti  arboristu pakalojumi teritoriju bīstamo koku izzāģēšanai;</t>
  </si>
  <si>
    <t xml:space="preserve"> Sakārtotas un labiekārtotas novada publiskās un atpūtas teritorijas;</t>
  </si>
  <si>
    <t xml:space="preserve"> Uzturētas un apsaimniekotas novada kapsētas;</t>
  </si>
  <si>
    <t xml:space="preserve"> Labiekārtotas un ierīkotas sabiedriskās tualetes pagastu publiskajās teritorijās;</t>
  </si>
  <si>
    <t>UZDEVUMS (U) 2.3.2.Nodrošināt vides kvalitātes saglabāšanu, dabas resursu uzlabošanu un vides risku mazināšanu Pārgaujas novadā</t>
  </si>
  <si>
    <t xml:space="preserve">PASĀKUMS 2.3.2.1.
Vides kvalitātes un dabas resursu uzlabošanas, kontroles un aizsardzības pasākumu nodrošināšana Pārgaujas novadā
</t>
  </si>
  <si>
    <t xml:space="preserve"> Organizēti pasākumi iedzīvotāju videi draudzīgas apziņas veidošanai (semināri, praktiskas apmācības, informatīvi materiāli);</t>
  </si>
  <si>
    <t xml:space="preserve"> Iegādāts inventārs vides un dabas resursu kontroles un aizsardzības pasākumu nodrošināšanai;</t>
  </si>
  <si>
    <t xml:space="preserve"> Veikti pasākumi klaiņojošo, bezsaimnieka dzīvnieku skaita samazināšanai;</t>
  </si>
  <si>
    <t xml:space="preserve">Vides aizsardzības speciālists
Pagastu komunālās saimniecības daļu vadītāji
 NVO sektors
</t>
  </si>
  <si>
    <t xml:space="preserve">PASĀKUMS 2.3.2.2.
Novada ūdenstilpju apsaimniekošanas pasākumu nodrošināšana
</t>
  </si>
  <si>
    <t xml:space="preserve"> Izstrādāti novada ūdenstilpju zivsaimnieciskās ekspluatācijas noteikumi Ruckas ezeram, Lielajam un Mazajam Bauzim, Sāruma ezeram;</t>
  </si>
  <si>
    <t xml:space="preserve"> Nodrošināti zivju resursu aizsardzības pasākumi;</t>
  </si>
  <si>
    <t xml:space="preserve"> Veikta zivju pavairošana novada ūdenstilpēs;</t>
  </si>
  <si>
    <t>Vides aizsardzības speciālists</t>
  </si>
  <si>
    <t>2.4.RĪCĪBU VIRZIENS (RV): Drošība</t>
  </si>
  <si>
    <t>UZDEVUMS (U) 2.4.1. Radīt drošu vidi novada iedzīvotājiem un viesiem</t>
  </si>
  <si>
    <t xml:space="preserve">PASĀKUMS 2.4.1.1.
Iedzīvotāju miera un drošības līmeņa uzlabošana novadā
</t>
  </si>
  <si>
    <t xml:space="preserve"> Veikts profilaktiskais darbs iedzīvotāju izglītošanā par drošības un sabiedriskās kārtības ievērošanu;</t>
  </si>
  <si>
    <t xml:space="preserve"> Sadarbībā ar izglītības iestādēm veikts profilaktiskais darbs ar jaunatni par drošu dzīvesvidi;</t>
  </si>
  <si>
    <t xml:space="preserve"> Izveidota pašvaldības policijas mobilā aplikācija operatīvākai informācijas apmaiņai par pārkāpumiem sabiedriskās kārtības nodrošināšanai;</t>
  </si>
  <si>
    <t xml:space="preserve"> Uzstādīta video novērošana un uzturētas jau esošās iekārtas novada sabiedriskās vietās un pašvaldības iestādēs;</t>
  </si>
  <si>
    <t xml:space="preserve"> Pilnveidota ugunsdzēsības materiāli tehniskā bāze un atjaunots inventārs;</t>
  </si>
  <si>
    <t xml:space="preserve">Pašvaldības policija
Sociālais dienests
Izglītības iestādes
</t>
  </si>
  <si>
    <t>3.1.RĪCĪBU VIRZIENS (RV): Uzņēmējdarbības vide un attālinātais darbs</t>
  </si>
  <si>
    <t>UZDEVUMS (U) 3.1.1. Attīstīt labvēlīgu vidi uzņēmējdarbības attīstībai novadā</t>
  </si>
  <si>
    <t xml:space="preserve">PASĀKUMS 3.1.1.1.
Uzņēmējdarbībai piemērotas tehniskās infrastruktūras radīšana 
</t>
  </si>
  <si>
    <t xml:space="preserve"> Izveidots koprades nams uzņēmējdarbības un attālinātā darba iespēju atbalstam;</t>
  </si>
  <si>
    <t xml:space="preserve"> Atjaunotas novada nozīmes meliorācijas sistēmas; </t>
  </si>
  <si>
    <t xml:space="preserve">Izpilddirektors
Pagastu komunālās saimniecības vadītāji
</t>
  </si>
  <si>
    <t xml:space="preserve">PASĀKUMS 3.1.1.2.
Uzņēmējdarbības motivēšana
</t>
  </si>
  <si>
    <t xml:space="preserve"> Noorganizēts pašvaldības grantu konkurss uzņēmējdarbības atbalstam;</t>
  </si>
  <si>
    <t xml:space="preserve"> Nodrošināta pašvaldības līdzdalība novada uzņēmēju dalībai vietējās un starptautiskās  izstādēs u.c.pasākumos (Vidzemes uzņēmēju dienas, Hanzas dienās, Itālijā...);</t>
  </si>
  <si>
    <t xml:space="preserve"> Noorganizētas pašvaldības finansētas apmācības un semināri par uzņēmējiem interesējošiem jautājumiem un attālinātā darba iespējām novadā;</t>
  </si>
  <si>
    <t xml:space="preserve">Izpilddirektors
Lauku attīstības speciālists
</t>
  </si>
  <si>
    <t xml:space="preserve">PASĀKUMS 3.1.1.3.
Sadarbības pasākumu ar uzņēmējiem ieviešana
</t>
  </si>
  <si>
    <t xml:space="preserve"> Izveidota Uzņēmēju padome;</t>
  </si>
  <si>
    <t xml:space="preserve"> Noorganizētas informatīvas tikšanās ar novada uzņēmējiem;</t>
  </si>
  <si>
    <t xml:space="preserve"> Nodrošināts atbalsts novada un apkārtnes uzņēmēju savstarpējās sadarbības un pieredzes apmaiņas nodrošināsanai;</t>
  </si>
  <si>
    <t>UZDEVUMS (U) 3.1.2. Attīstīt vietējo amatniecību un mājražošanu</t>
  </si>
  <si>
    <t xml:space="preserve">PASĀKUMS 3.1.2.1.
Amatniecības un mājražošanas atbalstošu pasākumu nodrošināšana
</t>
  </si>
  <si>
    <t xml:space="preserve"> Nodrošināta aktuāla informācija par vietējiem ražotājiem un amatniekiem un viņu produkciju;</t>
  </si>
  <si>
    <t xml:space="preserve"> Interesentiem noorganizētas Amatnieku atvērto durvju dienas pie meistariem;</t>
  </si>
  <si>
    <t xml:space="preserve"> Izmantots novada zīmols „Radīts Pārgaujas novadā” amatnieku produkcijas popularizēšanai ārtelpā;</t>
  </si>
  <si>
    <t xml:space="preserve"> Izveidota pašvaldības sadarbība ar amatniekiem un mājražotājiem Novada svētku kontekstā; </t>
  </si>
  <si>
    <t xml:space="preserve">Tūrisma darba speciālists
Sabiedrisko attiecību speciālists
Privātais sektors
</t>
  </si>
  <si>
    <t>3.2.RĪCĪBU VIRZIENS (RV): Tūrisms un viesmīlība</t>
  </si>
  <si>
    <t xml:space="preserve">UZDEVUMS (U) 3.2.1. Sekmēt konkurētspējīga  un atpazīstama tūrisma attīstību  </t>
  </si>
  <si>
    <t xml:space="preserve">PASĀKUMS 3.2.1.1.
Tūrisma informācijas pieejamības nodrošināšana
</t>
  </si>
  <si>
    <t xml:space="preserve"> Atjaunoti tūrisma informācijas stendi pie Raiskuma kroga, Līgatnes pārceltuves un Hanzas kājām gājēju takā Straupē;</t>
  </si>
  <si>
    <t xml:space="preserve"> Izveidoti jauni tūrisma informācijas stendi pie dabas takas ap Riebiņu ezeru un Braslas senlejas;</t>
  </si>
  <si>
    <t xml:space="preserve"> Nepārtraukti atjaunoti drukātie novada materiāli – tūrisma bukleti, atklātnes, latviešu valodā un svešvalodās;</t>
  </si>
  <si>
    <t xml:space="preserve"> Regulāri atjaunota informācija par tūrisma objektiem un aktualitātēm novada mājas lapā, sociālajos tīklos, reģionālā un nacionālā līmeņa informācijas kanālos (Enter Gauja, Via Hanseatica, Travel Latvia);</t>
  </si>
  <si>
    <t xml:space="preserve"> Nodrošināta sadarbība ar tūroperatoriem novada tūrisma objektu iekļaušanai aģentūru piedāvājumā;</t>
  </si>
  <si>
    <t xml:space="preserve"> Turpināta un tālāk attīstīta sadarbība ar masu mēdijiem tūrisma produktu  un pasākumu reklamēšanai;</t>
  </si>
  <si>
    <t xml:space="preserve"> Nodrošināta novada pārstāvniecība starptautiskās tūrisma izstādēs (Balttour);</t>
  </si>
  <si>
    <t xml:space="preserve">Tūrisma darba speciālists
Sabiedrisko attiecību speciālists
NVO
Tūrisma uzņēmēji
</t>
  </si>
  <si>
    <t xml:space="preserve">PASĀKUMS 3.2.1.2.
Tūrisma infrastruktūras attīstīšana
</t>
  </si>
  <si>
    <t xml:space="preserve"> Izveidotas pagastu robežu norādes uz galvenajiem ceļiem;</t>
  </si>
  <si>
    <t xml:space="preserve"> Izveidota dabas taka gar Riebiņu ezeru;</t>
  </si>
  <si>
    <t xml:space="preserve"> Veikta velomaršrutu marķēšana pēc grūtības un drošības pakāpēm Raiskuma pagastā un projektā HANSA izveidotajam velomaršrutam Straupes pagastā; </t>
  </si>
  <si>
    <t xml:space="preserve"> Izvietotas informatīvās zīmes Braslas ūdenstūrisma maršrutā;</t>
  </si>
  <si>
    <t xml:space="preserve">Tūrisma darba speciālists
Pagastu komunālās saimniecības vadītāji
</t>
  </si>
  <si>
    <t xml:space="preserve">PASĀKUMS 3.2.1.3.
Tūrisma attīstības un mārketinga attīstības plānošana
</t>
  </si>
  <si>
    <t>Izstrādāts Pārgaujas novada tūrisma attīstības un mārketinga plāns  un veikti pasākumi tā ieviešanai.</t>
  </si>
  <si>
    <t xml:space="preserve">Tūrisma darba speciālists
Sabiedrisko attiecību speciālists
</t>
  </si>
  <si>
    <t>UZDEVUMS (U) 3.2.2. Pilnveidot tūrisma produktus un izstrādāt jaunus piedāvājumus</t>
  </si>
  <si>
    <t xml:space="preserve">PASĀKUMS 3.2.2.1.
Dabas un kultūrvēstures mantojuma objektu izmantošana esošo tūrisma maršrutu attīstīšanai un jaunu maršrutu radīšanai
</t>
  </si>
  <si>
    <t xml:space="preserve"> Aktualizēti  vienas dienas un divu dienu  kultūrvēsturiskā,  aktīvā un kulinārā tūrisma maršruti ;</t>
  </si>
  <si>
    <t xml:space="preserve"> Izstrādāts jauns daudzveidīgs aktīvās atpūtas un  izzinošā tūrisma piedāvājums skolēniem;</t>
  </si>
  <si>
    <t xml:space="preserve"> Popularizēti novada kultūras pasākumi kultūras tūrisma piedāvājumam;</t>
  </si>
  <si>
    <t xml:space="preserve">PASĀKUMS 3.2.2.2.
Tūrisma uzņēmēju un gidu profesionālās kapacitātes stiprināšana
</t>
  </si>
  <si>
    <t xml:space="preserve"> Sekmēta tūrisma uzņēmēju savstarpējā pieredzes apmaiņa sadarbības veicināšanai  jaunu kopēju tūrisma produktu veidošanai;</t>
  </si>
  <si>
    <t>3.3.RĪCĪBU VIRZIENS (RV): Novada zīmols un pašvaldības mārketings</t>
  </si>
  <si>
    <t>UZDEVUMS (U) 3.3.1. Veicināt novada atpazīstamību reģionālā, nacionālā, starptautiskā līmenī</t>
  </si>
  <si>
    <t xml:space="preserve">PASĀKUMS 3.3.1.1.
Pārgaujas novada tēla veidošana un popularizēšana
</t>
  </si>
  <si>
    <t xml:space="preserve"> Sagatavots reprezentācijas video par Pārgaujas  novadu, tā simboliku un zīmolu „Radīts Pārgaujā”;</t>
  </si>
  <si>
    <t xml:space="preserve"> Aktīvi atspoguļotas novada aktualitātes pašvaldības mājaslapā un sociālajos tīklos;</t>
  </si>
  <si>
    <t xml:space="preserve">Sabiedrisko attiecību speciālists
Tūrisma darba speciālists
</t>
  </si>
  <si>
    <t xml:space="preserve">PASĀKUMS 3.3.1.2.
Novada mārketinga stratēģijas izstrāde
</t>
  </si>
  <si>
    <t>Izstrādāta novada mārketinga stratēģija un veikti ieviešanas pasākumi tūrisma tālākai attīstībai, iedzīvotāju piesaistei novadam, novada zīmola atpazīstamībai.</t>
  </si>
  <si>
    <t xml:space="preserve">Sabiedrisko attiecību speciālists
Tūrisma darba speciālists
</t>
  </si>
  <si>
    <t>3.Prioritāte -  Uzņēmējdarbība</t>
  </si>
  <si>
    <t xml:space="preserve">Prioritāte 2. –  Infrastruktūra un vide
</t>
  </si>
  <si>
    <t>Plānotie sasniedzamie rezultāti</t>
  </si>
  <si>
    <t>Nr.4</t>
  </si>
  <si>
    <t>Nr.1         Nr.2         Nr.3</t>
  </si>
  <si>
    <t>Nr.23</t>
  </si>
  <si>
    <t>Nr.7         Nr.18</t>
  </si>
  <si>
    <t>Nr6</t>
  </si>
  <si>
    <t>Nr.9       Nr.10    Nr.11</t>
  </si>
  <si>
    <t>Nr.8       Nr.10</t>
  </si>
  <si>
    <t>Nr.8         Nr.9       Nr.11</t>
  </si>
  <si>
    <t>Nr.8        Nr.10    Nr.26</t>
  </si>
  <si>
    <t>Nr.13</t>
  </si>
  <si>
    <t>Nr.12</t>
  </si>
  <si>
    <t>Nr.15   Nr.16</t>
  </si>
  <si>
    <t>Nr.14</t>
  </si>
  <si>
    <t>Nr.18</t>
  </si>
  <si>
    <t>Nr.6</t>
  </si>
  <si>
    <t>Nr.20     Nr.21      Nr.22   Nr.24   Nr.53</t>
  </si>
  <si>
    <t>Nr.19</t>
  </si>
  <si>
    <t>Nr.19    Nr.28    Nr.53</t>
  </si>
  <si>
    <t>Nr.19   Nr.47</t>
  </si>
  <si>
    <t>Nr.5      Nr.52</t>
  </si>
  <si>
    <t>Nr.19     Nr.25</t>
  </si>
  <si>
    <t>Nr.24</t>
  </si>
  <si>
    <t>Nr.11      Nr.27</t>
  </si>
  <si>
    <t>Nr.26   Nr.53</t>
  </si>
  <si>
    <t xml:space="preserve">Nr.21   Nr.39    Nr.44 </t>
  </si>
  <si>
    <t>Nr.39    Nr.44</t>
  </si>
  <si>
    <t>Nr.44</t>
  </si>
  <si>
    <t>Nr.32    Nr.33   Nr.34   Nr.44</t>
  </si>
  <si>
    <t>Nr.31    Nr.33   Nr.43</t>
  </si>
  <si>
    <t>Nr.31     Nr.32    Nr.43</t>
  </si>
  <si>
    <t>Nr.31    Nr.43</t>
  </si>
  <si>
    <t>Nr.36   Nr.37</t>
  </si>
  <si>
    <t>Nr.35    Nr.37</t>
  </si>
  <si>
    <t>Nr.35     Nr.36  Nr.38</t>
  </si>
  <si>
    <t>Nr.37</t>
  </si>
  <si>
    <t>Nr.28     Nr.29   Nr.54</t>
  </si>
  <si>
    <t>Nr.41   Nr.42</t>
  </si>
  <si>
    <t>Nr.40   Nr.42</t>
  </si>
  <si>
    <t>Nr.40   Nr.41</t>
  </si>
  <si>
    <t>Nr.32    Nr.33   Nr.34</t>
  </si>
  <si>
    <t>Nr.28    Nr.29    Nr.30    Nr.31 Nr.45   Nr.49</t>
  </si>
  <si>
    <t>Nr.44    Nr.46   Nr.47   Nr.48   Nr.50</t>
  </si>
  <si>
    <t>Nr.45    Nr.47</t>
  </si>
  <si>
    <t>Nr.22 Nr.45    Nr.46</t>
  </si>
  <si>
    <t>Nr.45   Nr.53</t>
  </si>
  <si>
    <t>Nr.44   Nr.51</t>
  </si>
  <si>
    <t>Nr.45   Nr.51   Nr.52    Nr.54</t>
  </si>
  <si>
    <t>Nr.49 Nr.50</t>
  </si>
  <si>
    <t>Nr.23   Nr.50</t>
  </si>
  <si>
    <t>Nr.22    Nr.27 Nr.48   Nr.54</t>
  </si>
  <si>
    <t>Nr.39 Nr.50   Nr.53</t>
  </si>
  <si>
    <t>56  685</t>
  </si>
  <si>
    <t>Realizēts</t>
  </si>
  <si>
    <t>Uz 4 gadiem</t>
  </si>
  <si>
    <t>Ralizēts</t>
  </si>
  <si>
    <t>Atbildīgais par projekta īstenošanu (sadarbības partneri)</t>
  </si>
  <si>
    <t>Noorganizētas izglītības iestāžu popularizēšanas kampaņas - informācijas par skolu piedāvājumu izvietošana un savu sasniegumu atspoguļošana publiskajos informācijas avotos u.c.</t>
  </si>
  <si>
    <t>Organizēti pasākumi, atzīmējot nozīmīgus izglītības iestāžu notikumus.</t>
  </si>
  <si>
    <t xml:space="preserve">PASĀKUMS 1.1.1.4.
Pārgaujas novada Izglītības iestāžu tēla stiprināšana un  popularizēšana
</t>
  </si>
  <si>
    <t>Uzturēta un atjaunota sporta infrastruktūra (stadions, sporta laukumi) pie Izglītības iestādēm;</t>
  </si>
  <si>
    <t xml:space="preserve">Prioritārā secībā veikti kultūrvēsturiskā mantojuma objektu atjaunošanas pasākumi (vēsturisko detaļu padziļināta arhitektoniski mākslinieciskā izpēte, būvprojektu sagatavošana un restaurācijas darbi):
o Ungurmuiža;
o Lielstraupes pils.
</t>
  </si>
  <si>
    <t>Popularizēts kultūrvēsturiskais mantojums Pārgaujas novada dienās, Atvērto durvju u.c.  akcijās, kultūras pasākumos.</t>
  </si>
  <si>
    <t>UZDEVUMS (U) 1.2.2. Turpināt Pārgaujas novada kultūrvēsturiskā mantojuma apzināšanu un apkopošanu</t>
  </si>
  <si>
    <t>Paaugstināta Sociālā dienesta kapacitāte (piesaistīti atbilstoši speciālisti, tiek iesaistītas nevalstiskās organizācijas un brīvprātīgie darbinieki), notiek darbinieku regulāras apmācības (t. sk. ģimenes asistentu apmācības), nodrošinātas sociālās garantijas un sniegts psiholoģiskais atbalsts.</t>
  </si>
  <si>
    <t>Nodrošinātas izglītības iespējas pirmsskolas bērniem ar jauktiem attīstības traucējumiem.</t>
  </si>
  <si>
    <t>Uzturētas un atjaunotas pirmsskolas grupu telpas un atjaunota materiāli tehniskā bāze.</t>
  </si>
  <si>
    <t>Sakārtoti un pilnveidoti rotaļu laukumi pie Izglītības iestādēs.</t>
  </si>
  <si>
    <t>Nodrošināta pamatizglītības pieejamība pēc iespējas tuvāk izglītojamā mājām.</t>
  </si>
  <si>
    <t>Nodrošinātas izglītības iespējas bērniem ar mācīšanās traucējumiem.</t>
  </si>
  <si>
    <t>Attīstītas un pilnveidotas karjeras vadības prasmes.</t>
  </si>
  <si>
    <t>Izglītības iestādēs ir izveidota atbilstoša moderno tehnoloģiju bāze, regulāri tiek atjaunotas un modernizētas IKT un cits aprīkojums.</t>
  </si>
  <si>
    <t>Nodrošināta pedagogu profesionālā pilnveide.</t>
  </si>
  <si>
    <t>Nodrošināts izglītības iestāžu visu mācību kabinetu mācībām piemērots tehniskais stāvoklis.</t>
  </si>
  <si>
    <t>Nodrošināta efektīva audzēkņu nokļūšana uz un no izglītības iestādēm.</t>
  </si>
  <si>
    <t>Veikta izglītības iestāžu ārtelpas sakārtošana un labiekārtošana.</t>
  </si>
  <si>
    <t>Tiek nodrošināts interešu izglītības piedāvājums pirmskolas un skolas vecuma bērniem.</t>
  </si>
  <si>
    <t>Nodrošināta informācija par izglītības iespējām Pārgaujas novadā.</t>
  </si>
  <si>
    <t>Pēc nepieciešamības dažādots interešu izglītības programmu klāsts.</t>
  </si>
  <si>
    <t>Pieejama aktuāla informācija par mūžizglītības un neformālās izglītības iespējām.</t>
  </si>
  <si>
    <t>Apzinātas Pārgaujas novada iedzīvotāju intereses par aktuālām izglītojošām tēmām un prasmju pilnveides nepieciešamību.</t>
  </si>
  <si>
    <t>Sadarbībā ar Izglītības iestādēm un Tautas namiem, nodrošinātas nodarbību telpas un piesaistīti lektori un amatu meistari.</t>
  </si>
  <si>
    <t>Noorganizēti kopēji sporta pasākumi – Pārgaujas novada sporta spēles, dažādu sporta veidu sacensības, piedzīvojumu sacensības dažādās disciplīnās.</t>
  </si>
  <si>
    <t>Bērniem un jauniešiem radīta iespēja izmantot peldbaseina pakalpojumus.</t>
  </si>
  <si>
    <t>Noorganizētas vasaras nometnes aktīvās atpūtas veicināšanai skolas brīvlaikā.</t>
  </si>
  <si>
    <t>Pilnveidoti esošie kultūras pasākumi un tradīcijas visos gadalaikos.</t>
  </si>
  <si>
    <t>Paplašināta dalība Jaunajā Hanzas savienībā – dalība Hanzas dienās un projektu realizācijā.</t>
  </si>
  <si>
    <t>Saglabāti esošie mākslas un kultūras pasākumi – Pārgaujas novada svētki, Mazie opermūzikas svētki Ungurmuižā, Šubertiāde Ungurmuižā.</t>
  </si>
  <si>
    <t>Noorganizēti valsts svētku un piemiņas pasākumi, veicinot patriotisko audzināšanu.</t>
  </si>
  <si>
    <t>Nodrošināta individuāla pieeja iedzīvotāju iesaistei kultūras aktivitātēs un radošuma izpausmēs.</t>
  </si>
  <si>
    <t>Nodrošināta publicitāte Pāgaujas novada nozīmīgākajiem pasākumiem.</t>
  </si>
  <si>
    <t>Saglabāts nemainīgs amatiermākslas kolektīvu skaits.</t>
  </si>
  <si>
    <t>Nodrošināts finansējums amatiermākslas kolektīvu vadīšanai, sadraudzības pasākumiem, kolektīvu tērpu, rekvizītu iegādei.</t>
  </si>
  <si>
    <t>Saglabāti un pilnveidoti latviešu kultūras tradicionālie gadskārtu ieražu svētki, pasākumi (Lieldienas Rozulā, ielīgošana Pārgaujas novadā u.c.).</t>
  </si>
  <si>
    <t>Iedzīvotājiem nodrošināti bezmaksas  pašdarbnieku kolektīvu koncerti.</t>
  </si>
  <si>
    <t>Saglabāta un atjaunota Pārgaujas novada pagastu Tautas namu infrastruktūra un papildināta materiāli tehniskā bāze.</t>
  </si>
  <si>
    <t>Veikti  „Ungurmuižas” ēkas atjaunošanas darbi.</t>
  </si>
  <si>
    <t>Apkopoti un digitalizēti pētījumi un bijušo un esošo novadnieku stāsti, fotogrāfijas par nemateriālo kultūras mantojumu Pārgaujas novadā (kulinārās prasmes, amatnieku prasmes, stāsti par cilvēkiem, viņu likteņiem).</t>
  </si>
  <si>
    <t>Nodrošināta informācija par kultūrvēsturisko objektu pieejamību un tūrisma produktiem vietējās, reģionālās, nacionāla līmeņa un starptautiska līmeņa interneta vietnēs.</t>
  </si>
  <si>
    <t>Pilnveidota tūrisma infrastruktūra pie Lielstraupes pils, Ungurmuižas, Straupes un Raiskuma vēsturiskajos centros.</t>
  </si>
  <si>
    <t>Izveidots un aprīkots Sociālo pakalpojumu centrs ar personīgās higiēnas telpu un daudzveidīgiem kvalitatīviem pakalpojumiem Stalbes pagasta Rozulā.</t>
  </si>
  <si>
    <t xml:space="preserve"> Noorganizēti izglītojoši pasākumi ģimenēm veselīga dzīvesveida popularizēšanai.</t>
  </si>
  <si>
    <t>Izveidotas sākumskolas vecuma bērnu pieskatīšanas grupas skolēnu brīvlaikos.</t>
  </si>
  <si>
    <t>Veikti pasākumi sociālā riska grupu jauniešu integrēšanai sabiedrībā un jaunatnes aktivitātēs.</t>
  </si>
  <si>
    <t>Nodrošināti veselības aprūpes pakalpojumi Straupes pagasta, Plācī „Doktorātā”.</t>
  </si>
  <si>
    <t>Uzlabotas telpas Stalbes doktorātā.</t>
  </si>
  <si>
    <t>Nodrošināta veselības aprūpes speciālistu pieejamība.</t>
  </si>
  <si>
    <t>Nodrošināta dalība veselīgo pašvaldību tīklā.</t>
  </si>
  <si>
    <t>Katru gadu nodrošinātas dažādu kompetenču apmācības, semināri un pieredzes apmaiņas pasākumi pašvaldības speciālistu kvalifikācijas celšanai.</t>
  </si>
  <si>
    <t>Izveidota pašvaldības iekšējās kvalitātes kontroles sistēma efektīvākai pārvaldības darbībai.</t>
  </si>
  <si>
    <t xml:space="preserve"> Pēc nepieciešamības pilnveidota pašvaldības un to struktūrvienību materiāli tehniskā bāze un atjaunots IT nodrošinājums.</t>
  </si>
  <si>
    <t>Veikti pasākumi VPVKAC darbības tālākai attīstībai, nodrošinot iedzīvotājiem vienkopus pieejamu plašu valsts institūciju pakalpojumu klāstu.</t>
  </si>
  <si>
    <t>Pārveidota pašvaldības mājas lapa www.pargaujasnovads.lv  saturiskas un aktuālas informācijas ievietošanai un izveidota lapas mobilā versija.</t>
  </si>
  <si>
    <t>Regulāri tiek atjaunota un papildināta informācija pašvaldības mājaslapā un  sociālajos tīklos.</t>
  </si>
  <si>
    <t>Pēc nepieciešamības nodrošināti e-pakalpojumi pašvaldības sniegto pakalpojumu piedāvājumā – izveidota mobilā platforma ūdensskaitītāja rādījumu nodošanai.</t>
  </si>
  <si>
    <t>Noorganizētas regulāras nozaru darba grupas viedokļu nodrošināšanai lēmumu pieņemšanas procesos.</t>
  </si>
  <si>
    <t>Noorganizēti semināri, kursi jaunu prasmju apguvei un esošo prasmju uzlabošanai dažādām mērķgrupām.</t>
  </si>
  <si>
    <t>Nodrošināta informēšana par nevalstiskā sektora interesējošām aktualitātēm, t.sk. par finanšu piesaistes iespējām NVO.</t>
  </si>
  <si>
    <t>Katru gadu noorganizēts pašvaldības projektu konkurss biedrībām un iedzīvotāju iniciatīvu grupām Pārgaujas novada pievilcīgas dzīves vides veidošanai un cilvēkresursu attīstībai.</t>
  </si>
  <si>
    <t>Pēc nepieciešamības nodrošināts līdzfinansējums tādu iedzīvotāju iniciatīvu grupu un biedrību LEADER un citu konkursu projektu realizācijas nodrošinājumam, kas atbilst Attīstības programmas izvirzītajiem uzdevumiem un pasākumiem.</t>
  </si>
  <si>
    <t>Sniegts pašvaldības atbalsts nevalstiskajam sektoram skolnieku un jauniešu vasaras nometņu rīkošanā.</t>
  </si>
  <si>
    <t>Noorganizēti  NVO pieredzes apmaiņas pasākumi  ar Pārgaujas novada un  apkārtējo novadu sabiedriskām un nevalstiskām organizācijām.</t>
  </si>
  <si>
    <t>Izveidots Pārgaujas novada jauniešu centrs jaunatnes darbības aktivizēšanai.</t>
  </si>
  <si>
    <t>Nodrošināts atbalsts jauniešu organizāciju, neformālo grupu veidošanai.</t>
  </si>
  <si>
    <t>Īstenoti pasākumi Pārgaujas novada jauniešu saliedēšanai.</t>
  </si>
  <si>
    <t>Izveidota jaunatnes konsultatīvā komisija;</t>
  </si>
  <si>
    <t>Izveidota jauniešu dome.</t>
  </si>
  <si>
    <t>Noorganizēti pasākumi jauniešu neformālās izglītības atbalstam -  semināri, apmācības u.c..</t>
  </si>
  <si>
    <t>Noorganizēti pieredzes apmaiņas un sadraudzības pasākumi ar  citu novadu jauniešiem.</t>
  </si>
  <si>
    <t>Noorganizēti pasākumi brīvprātīgā darba popularizēšanai un jauniešu iesaistīšanai tajā;</t>
  </si>
  <si>
    <t>Sadarbībā ar Pārgaujas novada uzņēmējiem veicināta jauniešu nodarbinātība.</t>
  </si>
  <si>
    <t>Uzturēta mājas lapa www.tourism.straupe.lv  un aktualizēta informācija tajā.</t>
  </si>
  <si>
    <t>Saglabātas un atjaunotas norādes kājām gājējiem, verstu stabi, informatīvās zīmes uz A3 autoceļa.</t>
  </si>
  <si>
    <t>Uzturēti un aktualizēti  informatīvie digitālie stendi.</t>
  </si>
  <si>
    <t>Turpināta sadarbība un pieredzes apmaiņa ar pašvaldībām, ar kurām noslēgti līgumi par sadarbību kultūras, izglītības, sporta, veselības,  vides aizsardzības un tūrisma jomā.</t>
  </si>
  <si>
    <t>Noslēgti jauni sadarbības līgumi, kuri vērsti uz abu pušu problēmu risinājumiem un jaunu iespēju radīšanu.</t>
  </si>
  <si>
    <t xml:space="preserve">PASĀKUMS 1.1.2.2.
Sporta un aktīvās atpūtas  pakalpojumu infrastruktūras kvalitātes un pieejamības saglabāšana un uzlabošana
</t>
  </si>
  <si>
    <t xml:space="preserve">Kultūras darba organizators
Sabiedrisko attiecību speciālists
SIA „Ungurmuiža”
</t>
  </si>
  <si>
    <t>Izzināti, apkopoti un digitalizēti pētījumi, stāsti, fotogrāfijas un leģendas par Pārgaujas novada kultūrvēsturiskiem objektiem (Lielstraupes pils baznīca un parks, Straupes Hanzas pilsētas vēsture, Ungurmuiža un parks, Mazstraupes pils un parks,  Raiskuma muiža un Raiskuma parks, Auciema muiža un parks, zirgu pasta ceļš un zirgu pasta stacijas, pilskalni, senkapu vietas u.c.).</t>
  </si>
  <si>
    <t>Nodrošināta pirmsskolas izglītības programmu pieejamība ikvienam Pārgaujas novada bērnam.</t>
  </si>
  <si>
    <t>Pilnveidota interešu izglītība, piesaistīti speciālisti, nodrošināta materiāltehniskā bāze un infrastruktūra Pārgaujas novada izglītības iestādēs.</t>
  </si>
  <si>
    <t>Nodrošināti ikmēneša pašvaldības deputātu iedzīvotāju pieņemšanas laiki katrā Pārgaujas novada pagastā.</t>
  </si>
  <si>
    <t>Pilnveidots un saturiski uzlabots pašvaldības ikmēneša informatīvais izdevums „Pārgaujas novada Vēstis”.</t>
  </si>
  <si>
    <t xml:space="preserve"> Noorganizēti vietējo gidu pilnveides kursi kvalificēta kultūrvēstures, aktīvā un kulinārā tūrisma piedāvājuma nodrošināšanai;</t>
  </si>
  <si>
    <t xml:space="preserve"> Sagatavoti atpazīstamību veicinoši izdevumi un novada prezentācijas materiālos un pasākumos izmantots novada logo, ģerboņa un karoga vizualizācija;</t>
  </si>
  <si>
    <t>PĀRGAUJAS  NOVADA INTEGRĒTĀ  ATTĪSTĪBAS PROGRAMMA 2020 - 2026
INVESTĪCIJU PLĀNS 2020-2026</t>
  </si>
  <si>
    <t xml:space="preserve">Attīstības plānošanas nodaļa
</t>
  </si>
  <si>
    <t>Ātrumvaļņa izbūve Stalbes ciemā;</t>
  </si>
  <si>
    <t>Daibes kapu teritorijas labiekārtošana un kalpičas zvana nomaiņa;</t>
  </si>
  <si>
    <t>Rozulas kluba ieejas fasādes un priekštelpas remonts;</t>
  </si>
  <si>
    <t xml:space="preserve">Izglītības iestādes
Sporta klubs „Pārgauja”
Attīstības plānošanas nodaļa
</t>
  </si>
  <si>
    <r>
      <t xml:space="preserve">Apstiprināts: Ar Pārgaujas novada domes 2021. gada 18. februāra lēmumu (protokols Nr. 2, 11 </t>
    </r>
    <r>
      <rPr>
        <b/>
        <sz val="14"/>
        <color theme="1"/>
        <rFont val="Calibri"/>
        <family val="2"/>
        <charset val="186"/>
      </rPr>
      <t>§</t>
    </r>
    <r>
      <rPr>
        <b/>
        <sz val="14"/>
        <color theme="1"/>
        <rFont val="Calibri"/>
        <family val="2"/>
        <charset val="186"/>
        <scheme val="minor"/>
      </rPr>
      <t>)</t>
    </r>
  </si>
  <si>
    <t>Straupes brīvadabas estrādes pārbūve.</t>
  </si>
  <si>
    <t xml:space="preserve">Attīstības plānošanas nodaļa
 Kultūras darba organizators
 Projektu vadītājs
</t>
  </si>
  <si>
    <t>Pasākums 1.1.2.2. papildināts pamatojoties uz Pārgaujas novada domes 2021. gada 18. februāra lēmumu (protokols Nr. 2, 11 §)</t>
  </si>
  <si>
    <t>Pasākums 1.2.1.3. papildināts pamatojoties uz Pārgaujas novada domes 2021. gada 18. februāra lēmumu (protokols Nr. 2, 11 §)</t>
  </si>
  <si>
    <t>Pasākums 2.1.1.1. papildināts pamatojoties uz Pārgaujas novada domes 2021. gada 18. februāra lēmumu (protokols Nr. 2, 11 §)</t>
  </si>
  <si>
    <t>Pasākums 2.1.2.2. papildināts pamatojoties uz Pārgaujas novada domes 2021. gada 18. februāra lēmumu (protokols Nr. 2, 11 §)</t>
  </si>
  <si>
    <t>Pasākums 2.1.2.3. papildināts pamatojoties uz Pārgaujas novada domes 2021. gada 18. februāra lēmumu (protokols Nr. 2, 11 §)</t>
  </si>
  <si>
    <t xml:space="preserve"> Veikti energoefektivitātes darbi Aleksandra Bieziņa Raiskuma pamatskolā;</t>
  </si>
  <si>
    <t>Pasākums 2.1.3.1. papildināts pamatojoties uz Pārgaujas novada domes 2021. gada 18. februāra lēmumu (protokols Nr. 2, 11 §)</t>
  </si>
  <si>
    <t>Apbūves gabalu inženierkomunikāciju projektēšana pamatojoties uz Detālplānojumu "Baukalnciems"</t>
  </si>
  <si>
    <t>Pasākums 2.2.1.3. papildināts pamatojoties uz Pārgaujas novada domes 2021. gada 18. februāra lēmumu (protokols Nr. 2, 11 §)</t>
  </si>
  <si>
    <t>Pasākums 2.3.1.1. papildināts pamatojoties uz Pārgaujas novada domes 2021. gada 18. februāra lēmumu (protokols Nr. 2, 11 §)</t>
  </si>
  <si>
    <t>Raiskuma ciemata "Ezera ielas" ūdensapgādes pārbūve;</t>
  </si>
  <si>
    <t>Ciemata kanalizācijas sūknētavas un spiedvada pārbūve Auciemā;</t>
  </si>
  <si>
    <t>Straupes ciema kanalizācijas tīkla izbūve, ūdensvada pārbūve un apgaismojuma ierīkošana;</t>
  </si>
  <si>
    <t>Stalbes pamatskolas teritorijas apgaismojuma pārbūve Stalbes ciemā; Ielu un citu publisko teritoriju apgaismojuma pārbūve Stalbes ciemā;</t>
  </si>
  <si>
    <t>Ierīkots apgaismojums Daibē;</t>
  </si>
  <si>
    <t>Ungura kapu kapličas ēkas remonts;</t>
  </si>
  <si>
    <t>Lielstraupes pils apkures katlu maiņa;</t>
  </si>
  <si>
    <t>Bīstamas un vidi degradējošas būves nojaukšana nekustamajā īpašumā "Auciema ferma";</t>
  </si>
  <si>
    <t>Stadiona skrejceļa pārbūve "Iktes", Stalbe, Stalbes pagasts, Pārgaujas novads;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</si>
</sst>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0"/>
      <color theme="1"/>
      <name val="Calibri"/>
      <family val="2"/>
      <charset val="186"/>
      <scheme val="minor"/>
    </font>
    <font>
      <b/>
      <sz val="10"/>
      <color rgb="FF000000"/>
      <name val="Calibri"/>
      <family val="2"/>
      <charset val="186"/>
      <scheme val="minor"/>
    </font>
    <font>
      <sz val="11"/>
      <name val="Calibri"/>
      <family val="2"/>
      <scheme val="minor"/>
    </font>
    <font>
      <sz val="10"/>
      <name val="Calibri"/>
      <family val="2"/>
      <scheme val="minor"/>
    </font>
    <font>
      <b/>
      <sz val="11"/>
      <color rgb="FFFF0000"/>
      <name val="Calibri"/>
      <family val="2"/>
      <charset val="186"/>
      <scheme val="minor"/>
    </font>
    <font>
      <b/>
      <sz val="10"/>
      <name val="Calibri"/>
      <family val="2"/>
      <charset val="186"/>
      <scheme val="minor"/>
    </font>
    <font>
      <b/>
      <sz val="10"/>
      <color rgb="FF00B050"/>
      <name val="Calibri"/>
      <family val="2"/>
      <scheme val="minor"/>
    </font>
    <font>
      <sz val="10"/>
      <color rgb="FF00B050"/>
      <name val="Calibri"/>
      <family val="2"/>
      <scheme val="minor"/>
    </font>
    <font>
      <sz val="11"/>
      <color rgb="FF00B050"/>
      <name val="Calibri"/>
      <family val="2"/>
      <scheme val="minor"/>
    </font>
    <font>
      <b/>
      <i/>
      <sz val="10"/>
      <color theme="1"/>
      <name val="Calibri"/>
      <family val="2"/>
      <charset val="186"/>
      <scheme val="minor"/>
    </font>
    <font>
      <b/>
      <sz val="16"/>
      <name val="Calibri"/>
      <family val="2"/>
      <charset val="186"/>
      <scheme val="minor"/>
    </font>
    <font>
      <sz val="12"/>
      <color rgb="FFFF0000"/>
      <name val="Calibri"/>
      <family val="2"/>
      <scheme val="minor"/>
    </font>
    <font>
      <sz val="12"/>
      <color theme="1"/>
      <name val="Calibri"/>
      <family val="2"/>
      <scheme val="minor"/>
    </font>
    <font>
      <b/>
      <sz val="12"/>
      <name val="Calibri"/>
      <family val="2"/>
      <charset val="186"/>
      <scheme val="minor"/>
    </font>
    <font>
      <sz val="12"/>
      <name val="Calibri"/>
      <family val="2"/>
      <charset val="186"/>
      <scheme val="minor"/>
    </font>
    <font>
      <sz val="12"/>
      <color rgb="FF00B050"/>
      <name val="Calibri"/>
      <family val="2"/>
      <scheme val="minor"/>
    </font>
    <font>
      <sz val="12"/>
      <name val="Calibri"/>
      <family val="2"/>
      <scheme val="minor"/>
    </font>
    <font>
      <b/>
      <sz val="10"/>
      <color rgb="FF00B050"/>
      <name val="Calibri"/>
      <family val="2"/>
      <charset val="186"/>
      <scheme val="minor"/>
    </font>
    <font>
      <sz val="15"/>
      <color theme="1"/>
      <name val="Calibri"/>
      <family val="2"/>
      <scheme val="minor"/>
    </font>
    <font>
      <sz val="15"/>
      <color rgb="FF00B050"/>
      <name val="Calibri"/>
      <family val="2"/>
      <scheme val="minor"/>
    </font>
    <font>
      <b/>
      <sz val="15"/>
      <color theme="1"/>
      <name val="Calibri"/>
      <family val="2"/>
      <charset val="186"/>
      <scheme val="minor"/>
    </font>
    <font>
      <b/>
      <sz val="11"/>
      <name val="Calibri"/>
      <family val="2"/>
      <charset val="186"/>
      <scheme val="minor"/>
    </font>
    <font>
      <sz val="11"/>
      <color rgb="FFFF0000"/>
      <name val="Calibri"/>
      <family val="2"/>
      <scheme val="minor"/>
    </font>
    <font>
      <sz val="11"/>
      <color rgb="FF00B050"/>
      <name val="Calibri"/>
      <family val="2"/>
      <charset val="186"/>
      <scheme val="minor"/>
    </font>
    <font>
      <sz val="11"/>
      <color theme="1"/>
      <name val="Calibri"/>
      <family val="2"/>
      <charset val="186"/>
      <scheme val="minor"/>
    </font>
    <font>
      <b/>
      <sz val="12"/>
      <color theme="1"/>
      <name val="Calibri"/>
      <family val="2"/>
      <scheme val="minor"/>
    </font>
    <font>
      <b/>
      <sz val="12"/>
      <color rgb="FF00B050"/>
      <name val="Calibri"/>
      <family val="2"/>
      <scheme val="minor"/>
    </font>
    <font>
      <b/>
      <sz val="14"/>
      <color theme="1"/>
      <name val="Calibri"/>
      <family val="2"/>
      <charset val="186"/>
      <scheme val="minor"/>
    </font>
    <font>
      <b/>
      <sz val="11"/>
      <color theme="1"/>
      <name val="Calibri"/>
      <family val="2"/>
      <scheme val="minor"/>
    </font>
    <font>
      <b/>
      <sz val="11"/>
      <color rgb="FF00B050"/>
      <name val="Calibri"/>
      <family val="2"/>
      <charset val="186"/>
      <scheme val="minor"/>
    </font>
    <font>
      <b/>
      <sz val="11"/>
      <color rgb="FF000000"/>
      <name val="Calibri"/>
      <family val="2"/>
      <charset val="186"/>
      <scheme val="minor"/>
    </font>
    <font>
      <b/>
      <i/>
      <sz val="11"/>
      <color rgb="FF000000"/>
      <name val="Calibri"/>
      <family val="2"/>
      <charset val="186"/>
      <scheme val="minor"/>
    </font>
    <font>
      <sz val="11"/>
      <name val="Calibri"/>
      <family val="2"/>
      <charset val="186"/>
      <scheme val="minor"/>
    </font>
    <font>
      <b/>
      <sz val="11"/>
      <name val="Calibri"/>
      <family val="2"/>
      <scheme val="minor"/>
    </font>
    <font>
      <sz val="11"/>
      <color rgb="FF0070C0"/>
      <name val="Calibri"/>
      <family val="2"/>
      <scheme val="minor"/>
    </font>
    <font>
      <b/>
      <sz val="14"/>
      <color theme="1"/>
      <name val="Calibri"/>
      <family val="2"/>
      <charset val="186"/>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s>
  <borders count="8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top style="medium">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bottom style="medium">
        <color auto="1"/>
      </bottom>
      <diagonal/>
    </border>
    <border>
      <left style="thin">
        <color auto="1"/>
      </left>
      <right/>
      <top/>
      <bottom/>
      <diagonal/>
    </border>
    <border>
      <left style="medium">
        <color auto="1"/>
      </left>
      <right/>
      <top/>
      <bottom style="medium">
        <color auto="1"/>
      </bottom>
      <diagonal/>
    </border>
  </borders>
  <cellStyleXfs count="1">
    <xf numFmtId="0" fontId="0" fillId="0" borderId="0"/>
  </cellStyleXfs>
  <cellXfs count="909">
    <xf numFmtId="0" fontId="0" fillId="0" borderId="0" xfId="0"/>
    <xf numFmtId="0" fontId="0" fillId="0" borderId="0" xfId="0" applyAlignment="1">
      <alignment vertical="center"/>
    </xf>
    <xf numFmtId="0" fontId="0" fillId="0" borderId="0" xfId="0" applyAlignment="1">
      <alignment vertical="center" wrapText="1"/>
    </xf>
    <xf numFmtId="0" fontId="16" fillId="0" borderId="0" xfId="0" applyFont="1" applyAlignment="1">
      <alignment vertical="center"/>
    </xf>
    <xf numFmtId="0" fontId="10" fillId="0" borderId="12"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Fill="1" applyAlignment="1">
      <alignment vertical="center"/>
    </xf>
    <xf numFmtId="0" fontId="20" fillId="0" borderId="0" xfId="0" applyFont="1" applyBorder="1" applyAlignment="1">
      <alignment vertical="center"/>
    </xf>
    <xf numFmtId="0" fontId="20" fillId="6" borderId="0" xfId="0" applyFont="1" applyFill="1" applyBorder="1" applyAlignment="1">
      <alignment vertical="center"/>
    </xf>
    <xf numFmtId="0" fontId="23" fillId="0" borderId="0" xfId="0" applyFont="1" applyAlignment="1">
      <alignment vertical="center"/>
    </xf>
    <xf numFmtId="0" fontId="20" fillId="0" borderId="0" xfId="0" applyFont="1" applyAlignment="1">
      <alignment vertical="center" wrapText="1"/>
    </xf>
    <xf numFmtId="0" fontId="8" fillId="0" borderId="7" xfId="0"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vertical="center"/>
    </xf>
    <xf numFmtId="0" fontId="8" fillId="0" borderId="15" xfId="0" applyFont="1" applyBorder="1" applyAlignment="1">
      <alignment horizontal="center" vertical="center" wrapText="1"/>
    </xf>
    <xf numFmtId="0" fontId="24" fillId="0" borderId="2" xfId="0" applyFont="1" applyFill="1" applyBorder="1" applyAlignment="1">
      <alignment horizontal="center" vertical="center"/>
    </xf>
    <xf numFmtId="0" fontId="28" fillId="0" borderId="0" xfId="0" applyFont="1" applyAlignment="1">
      <alignment vertical="center"/>
    </xf>
    <xf numFmtId="0" fontId="7" fillId="0" borderId="0" xfId="0" applyFont="1" applyAlignment="1">
      <alignment vertical="center"/>
    </xf>
    <xf numFmtId="0" fontId="9"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9" fillId="0" borderId="20" xfId="0" applyFont="1" applyBorder="1" applyAlignment="1">
      <alignment horizontal="center" vertical="center" wrapText="1"/>
    </xf>
    <xf numFmtId="0" fontId="25" fillId="0" borderId="28" xfId="0" applyFont="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1" fillId="0" borderId="36" xfId="0" applyFont="1" applyFill="1" applyBorder="1" applyAlignment="1">
      <alignment horizontal="center" vertical="center"/>
    </xf>
    <xf numFmtId="0" fontId="30" fillId="0" borderId="0" xfId="0" applyFont="1" applyAlignment="1">
      <alignment vertical="center"/>
    </xf>
    <xf numFmtId="0" fontId="25" fillId="0" borderId="7" xfId="0" applyFont="1" applyBorder="1" applyAlignment="1">
      <alignment horizontal="center" vertical="center" wrapText="1"/>
    </xf>
    <xf numFmtId="0" fontId="0" fillId="0" borderId="0" xfId="0" applyAlignment="1">
      <alignment horizontal="center" vertical="center"/>
    </xf>
    <xf numFmtId="0" fontId="31"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11" fillId="0" borderId="19" xfId="0" applyFont="1" applyFill="1" applyBorder="1" applyAlignment="1">
      <alignment horizontal="center" vertical="center"/>
    </xf>
    <xf numFmtId="0" fontId="24" fillId="0" borderId="19" xfId="0" applyFont="1" applyFill="1" applyBorder="1" applyAlignment="1">
      <alignment horizontal="center" vertical="center"/>
    </xf>
    <xf numFmtId="0" fontId="21" fillId="0" borderId="62" xfId="0" applyFont="1" applyFill="1" applyBorder="1" applyAlignment="1">
      <alignment horizontal="center" vertical="center" wrapText="1"/>
    </xf>
    <xf numFmtId="0" fontId="7" fillId="0" borderId="0" xfId="0" applyFont="1" applyFill="1" applyBorder="1" applyAlignment="1">
      <alignment vertical="center"/>
    </xf>
    <xf numFmtId="0" fontId="7" fillId="4" borderId="0" xfId="0" applyFont="1" applyFill="1" applyBorder="1" applyAlignment="1">
      <alignment vertical="center"/>
    </xf>
    <xf numFmtId="0" fontId="7" fillId="0" borderId="0" xfId="0" applyFont="1" applyFill="1" applyAlignment="1">
      <alignment vertical="center"/>
    </xf>
    <xf numFmtId="0" fontId="6" fillId="0" borderId="7" xfId="0" applyFont="1" applyFill="1" applyBorder="1" applyAlignment="1">
      <alignment vertical="center" wrapText="1"/>
    </xf>
    <xf numFmtId="0" fontId="21" fillId="0" borderId="0" xfId="0" applyFont="1" applyFill="1" applyAlignment="1">
      <alignment vertical="center"/>
    </xf>
    <xf numFmtId="0" fontId="21" fillId="4" borderId="0" xfId="0" applyFont="1" applyFill="1" applyAlignment="1">
      <alignment vertical="center"/>
    </xf>
    <xf numFmtId="0" fontId="21" fillId="0" borderId="67" xfId="0" applyFont="1" applyFill="1" applyBorder="1" applyAlignment="1">
      <alignment horizontal="center" vertical="center" wrapText="1"/>
    </xf>
    <xf numFmtId="0" fontId="24" fillId="0" borderId="4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44"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0" fillId="0" borderId="0" xfId="0" applyFont="1" applyFill="1" applyAlignment="1">
      <alignment vertical="center" wrapText="1"/>
    </xf>
    <xf numFmtId="0" fontId="13" fillId="0" borderId="6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6" fillId="5" borderId="0" xfId="0" applyFont="1" applyFill="1" applyAlignment="1">
      <alignment vertical="center"/>
    </xf>
    <xf numFmtId="0" fontId="20" fillId="7" borderId="0" xfId="0" applyFont="1" applyFill="1" applyAlignment="1">
      <alignment vertical="center"/>
    </xf>
    <xf numFmtId="0" fontId="20" fillId="8" borderId="0" xfId="0" applyFont="1" applyFill="1" applyAlignment="1">
      <alignment vertical="center"/>
    </xf>
    <xf numFmtId="0" fontId="7" fillId="0" borderId="7" xfId="0" applyFont="1" applyBorder="1" applyAlignment="1">
      <alignment vertical="center" wrapText="1"/>
    </xf>
    <xf numFmtId="0" fontId="34" fillId="0" borderId="7" xfId="0" applyFont="1" applyBorder="1" applyAlignment="1">
      <alignment horizontal="center" vertical="center" wrapText="1"/>
    </xf>
    <xf numFmtId="0" fontId="26" fillId="0" borderId="2" xfId="0" applyFont="1" applyBorder="1" applyAlignment="1">
      <alignment vertical="center"/>
    </xf>
    <xf numFmtId="0" fontId="11" fillId="0" borderId="1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1" fillId="0" borderId="73" xfId="0" applyFont="1" applyFill="1" applyBorder="1" applyAlignment="1">
      <alignment horizontal="center" vertical="center"/>
    </xf>
    <xf numFmtId="0" fontId="13" fillId="0" borderId="7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10" fillId="0" borderId="6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0" fillId="0" borderId="39" xfId="0" applyFont="1" applyBorder="1" applyAlignment="1">
      <alignment horizontal="center" vertical="center"/>
    </xf>
    <xf numFmtId="0" fontId="20" fillId="0" borderId="43" xfId="0" applyFont="1" applyBorder="1" applyAlignment="1">
      <alignment horizontal="center" vertical="center"/>
    </xf>
    <xf numFmtId="0" fontId="20" fillId="0" borderId="18" xfId="0" applyFont="1" applyBorder="1" applyAlignment="1">
      <alignment horizontal="center" vertical="center"/>
    </xf>
    <xf numFmtId="0" fontId="32" fillId="0" borderId="7" xfId="0" applyFont="1" applyFill="1" applyBorder="1" applyAlignment="1">
      <alignment horizontal="left" vertical="top" wrapText="1"/>
    </xf>
    <xf numFmtId="0" fontId="32" fillId="0" borderId="7" xfId="0" applyFont="1" applyFill="1" applyBorder="1" applyAlignment="1">
      <alignment vertical="top" wrapText="1"/>
    </xf>
    <xf numFmtId="0" fontId="10" fillId="0" borderId="13" xfId="0" applyFont="1" applyFill="1" applyBorder="1" applyAlignment="1">
      <alignment horizontal="center" vertical="center"/>
    </xf>
    <xf numFmtId="0" fontId="10" fillId="0" borderId="6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8"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10" fillId="0" borderId="62" xfId="0" applyFont="1" applyFill="1" applyBorder="1" applyAlignment="1">
      <alignment horizontal="center" vertical="center" wrapText="1"/>
    </xf>
    <xf numFmtId="0" fontId="10" fillId="0" borderId="44" xfId="0" applyFont="1" applyFill="1" applyBorder="1" applyAlignment="1">
      <alignment vertical="top" wrapText="1"/>
    </xf>
    <xf numFmtId="0" fontId="10" fillId="0" borderId="19"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19" xfId="0" applyFont="1" applyFill="1" applyBorder="1" applyAlignment="1">
      <alignment vertical="top" wrapText="1"/>
    </xf>
    <xf numFmtId="0" fontId="10" fillId="0" borderId="37" xfId="0" applyFont="1" applyFill="1" applyBorder="1" applyAlignment="1">
      <alignment horizontal="left" vertical="top" wrapText="1"/>
    </xf>
    <xf numFmtId="0" fontId="29" fillId="0" borderId="67" xfId="0" applyFont="1" applyFill="1" applyBorder="1" applyAlignment="1">
      <alignment horizontal="center" vertical="center" wrapText="1"/>
    </xf>
    <xf numFmtId="0" fontId="40" fillId="0" borderId="43" xfId="0" applyFont="1" applyFill="1" applyBorder="1" applyAlignment="1">
      <alignment horizontal="center" vertical="center"/>
    </xf>
    <xf numFmtId="0" fontId="29" fillId="0" borderId="62" xfId="0" applyFont="1" applyFill="1" applyBorder="1" applyAlignment="1">
      <alignment horizontal="center" vertical="center" wrapText="1"/>
    </xf>
    <xf numFmtId="0" fontId="40" fillId="0" borderId="1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wrapText="1"/>
    </xf>
    <xf numFmtId="0" fontId="16" fillId="0" borderId="9" xfId="0" applyFont="1" applyFill="1" applyBorder="1" applyAlignment="1">
      <alignment horizontal="center" vertical="center" wrapText="1"/>
    </xf>
    <xf numFmtId="1" fontId="40" fillId="0" borderId="18" xfId="0" applyNumberFormat="1" applyFont="1" applyFill="1" applyBorder="1" applyAlignment="1">
      <alignment horizontal="center" vertical="center"/>
    </xf>
    <xf numFmtId="0" fontId="40" fillId="0" borderId="2" xfId="0" applyFont="1" applyFill="1" applyBorder="1" applyAlignment="1">
      <alignment horizontal="center" vertical="center" wrapText="1"/>
    </xf>
    <xf numFmtId="0" fontId="40" fillId="0" borderId="2" xfId="0" applyFont="1" applyFill="1" applyBorder="1" applyAlignment="1">
      <alignment horizontal="center" vertical="center"/>
    </xf>
    <xf numFmtId="0" fontId="40" fillId="0" borderId="1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62" xfId="0" applyFont="1" applyFill="1" applyBorder="1" applyAlignment="1">
      <alignment horizontal="center" vertical="center"/>
    </xf>
    <xf numFmtId="0" fontId="40" fillId="0" borderId="19" xfId="0" applyFont="1" applyFill="1" applyBorder="1" applyAlignment="1">
      <alignment horizontal="left" vertical="top" wrapText="1"/>
    </xf>
    <xf numFmtId="0" fontId="10" fillId="0" borderId="17" xfId="0" applyFont="1" applyFill="1" applyBorder="1" applyAlignment="1">
      <alignment horizontal="left" vertical="top" wrapText="1"/>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64"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0" xfId="0" applyFont="1" applyFill="1" applyBorder="1" applyAlignment="1">
      <alignment horizontal="center" vertical="center"/>
    </xf>
    <xf numFmtId="0" fontId="41" fillId="0" borderId="6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16" fillId="0" borderId="52"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0" fillId="0" borderId="61" xfId="0" applyFont="1" applyFill="1" applyBorder="1" applyAlignment="1">
      <alignment horizontal="center" vertical="center"/>
    </xf>
    <xf numFmtId="0" fontId="10" fillId="0" borderId="16" xfId="0" applyFont="1" applyFill="1" applyBorder="1" applyAlignment="1">
      <alignment horizontal="center" vertical="center"/>
    </xf>
    <xf numFmtId="0" fontId="41" fillId="0" borderId="62" xfId="0" applyFont="1" applyFill="1" applyBorder="1" applyAlignment="1">
      <alignment horizontal="center" vertical="center" wrapText="1"/>
    </xf>
    <xf numFmtId="0" fontId="10" fillId="0" borderId="6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1" fillId="0" borderId="6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6" fillId="0" borderId="1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 xfId="0" applyFont="1" applyFill="1" applyBorder="1" applyAlignment="1">
      <alignment horizontal="center" vertical="center" wrapText="1"/>
    </xf>
    <xf numFmtId="0" fontId="40" fillId="0" borderId="0" xfId="0" applyFont="1" applyAlignment="1">
      <alignment horizontal="left" vertical="top" wrapText="1"/>
    </xf>
    <xf numFmtId="0" fontId="10" fillId="0" borderId="62" xfId="0" applyFont="1" applyFill="1" applyBorder="1" applyAlignment="1">
      <alignment horizontal="left" vertical="top" wrapText="1"/>
    </xf>
    <xf numFmtId="0" fontId="10" fillId="0" borderId="68"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61" xfId="0" applyFont="1" applyFill="1" applyBorder="1" applyAlignment="1">
      <alignment horizontal="center" vertical="center"/>
    </xf>
    <xf numFmtId="0" fontId="40" fillId="0" borderId="1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2" fillId="0" borderId="11" xfId="0" applyFont="1" applyBorder="1" applyAlignment="1">
      <alignment horizontal="center" vertical="center"/>
    </xf>
    <xf numFmtId="0" fontId="40" fillId="0" borderId="46" xfId="0" applyFont="1" applyBorder="1" applyAlignment="1">
      <alignment horizontal="center" vertical="center" wrapText="1"/>
    </xf>
    <xf numFmtId="0" fontId="40" fillId="0" borderId="13" xfId="0" applyFont="1" applyFill="1" applyBorder="1" applyAlignment="1">
      <alignment horizontal="center" vertical="center"/>
    </xf>
    <xf numFmtId="0" fontId="31" fillId="0" borderId="33"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40" fillId="0" borderId="66" xfId="0" applyFont="1" applyBorder="1" applyAlignment="1">
      <alignment horizontal="center" vertical="center" wrapText="1"/>
    </xf>
    <xf numFmtId="0" fontId="40" fillId="0" borderId="19" xfId="0" applyFont="1" applyFill="1" applyBorder="1" applyAlignment="1">
      <alignment horizontal="center" vertical="center"/>
    </xf>
    <xf numFmtId="0" fontId="29" fillId="0" borderId="62" xfId="0" applyFont="1" applyFill="1" applyBorder="1" applyAlignment="1">
      <alignment horizontal="center" vertical="center"/>
    </xf>
    <xf numFmtId="0" fontId="40" fillId="0" borderId="17" xfId="0" applyFont="1" applyFill="1" applyBorder="1" applyAlignment="1">
      <alignment horizontal="left" vertical="top" wrapText="1"/>
    </xf>
    <xf numFmtId="0" fontId="40" fillId="0" borderId="7" xfId="0" applyFont="1" applyFill="1" applyBorder="1" applyAlignment="1">
      <alignment horizontal="center" vertical="center"/>
    </xf>
    <xf numFmtId="0" fontId="40" fillId="0" borderId="44" xfId="0" applyFont="1" applyFill="1" applyBorder="1" applyAlignment="1">
      <alignment horizontal="center" vertical="center"/>
    </xf>
    <xf numFmtId="0" fontId="40" fillId="0" borderId="44" xfId="0" applyFont="1" applyFill="1" applyBorder="1" applyAlignment="1">
      <alignment horizontal="left" vertical="top" wrapText="1"/>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31" fillId="0" borderId="43" xfId="0" applyFont="1" applyFill="1" applyBorder="1" applyAlignment="1">
      <alignment horizontal="center" vertical="center"/>
    </xf>
    <xf numFmtId="0" fontId="31" fillId="0" borderId="4" xfId="0" applyFont="1" applyFill="1" applyBorder="1" applyAlignment="1">
      <alignment horizontal="center" vertical="center"/>
    </xf>
    <xf numFmtId="0" fontId="29" fillId="0" borderId="73"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0" xfId="0" applyFont="1" applyFill="1" applyBorder="1" applyAlignment="1">
      <alignment horizontal="left" vertical="top" wrapText="1"/>
    </xf>
    <xf numFmtId="0" fontId="32" fillId="0" borderId="14" xfId="0" applyFont="1" applyFill="1" applyBorder="1" applyAlignment="1">
      <alignment horizontal="left" vertical="top" wrapText="1"/>
    </xf>
    <xf numFmtId="0" fontId="31" fillId="0" borderId="52"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6" fillId="0" borderId="61"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7" xfId="0" applyFont="1" applyFill="1" applyBorder="1" applyAlignment="1">
      <alignment horizontal="left" vertical="top" wrapText="1"/>
    </xf>
    <xf numFmtId="0" fontId="32" fillId="0" borderId="17"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center" vertical="center"/>
    </xf>
    <xf numFmtId="0" fontId="6" fillId="0" borderId="7" xfId="0" applyFont="1" applyBorder="1" applyAlignment="1">
      <alignment horizontal="center" vertical="center" wrapText="1"/>
    </xf>
    <xf numFmtId="0" fontId="31" fillId="0" borderId="0" xfId="0" applyFont="1" applyFill="1" applyAlignment="1">
      <alignment vertical="center"/>
    </xf>
    <xf numFmtId="0" fontId="37" fillId="0" borderId="7" xfId="0" applyFont="1" applyBorder="1" applyAlignment="1">
      <alignment horizontal="center" vertical="center" wrapText="1"/>
    </xf>
    <xf numFmtId="0" fontId="32" fillId="0" borderId="0" xfId="0" applyFont="1" applyAlignment="1">
      <alignment vertical="center"/>
    </xf>
    <xf numFmtId="0" fontId="32" fillId="0" borderId="7" xfId="0" applyFont="1" applyFill="1" applyBorder="1" applyAlignment="1">
      <alignment horizontal="center" vertical="center"/>
    </xf>
    <xf numFmtId="0" fontId="40" fillId="0" borderId="17" xfId="0" applyFont="1" applyFill="1" applyBorder="1" applyAlignment="1">
      <alignment vertical="top" wrapText="1"/>
    </xf>
    <xf numFmtId="0" fontId="40" fillId="0" borderId="19" xfId="0" applyFont="1" applyFill="1" applyBorder="1" applyAlignment="1">
      <alignment vertical="top" wrapText="1"/>
    </xf>
    <xf numFmtId="0" fontId="40" fillId="0" borderId="44" xfId="0" applyFont="1" applyFill="1" applyBorder="1" applyAlignment="1">
      <alignment vertical="top" wrapText="1"/>
    </xf>
    <xf numFmtId="0" fontId="31" fillId="0" borderId="5"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41" fillId="0" borderId="6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44" xfId="0" applyFont="1" applyFill="1" applyBorder="1" applyAlignment="1">
      <alignment horizontal="center" vertical="center"/>
    </xf>
    <xf numFmtId="0" fontId="16" fillId="0" borderId="44" xfId="0" applyFont="1" applyFill="1" applyBorder="1" applyAlignment="1">
      <alignment horizontal="center" vertical="center" wrapText="1"/>
    </xf>
    <xf numFmtId="0" fontId="0" fillId="0" borderId="18" xfId="0" applyFont="1" applyBorder="1" applyAlignment="1">
      <alignment horizontal="center" vertical="center" wrapText="1"/>
    </xf>
    <xf numFmtId="0" fontId="41" fillId="0" borderId="2" xfId="0" applyFont="1" applyFill="1" applyBorder="1" applyAlignment="1">
      <alignment horizontal="center" vertical="center" wrapText="1"/>
    </xf>
    <xf numFmtId="0" fontId="42" fillId="0" borderId="15" xfId="0" applyFont="1" applyFill="1" applyBorder="1" applyAlignment="1">
      <alignment horizontal="center" vertical="center"/>
    </xf>
    <xf numFmtId="0" fontId="42" fillId="0" borderId="2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6" xfId="0" applyFont="1" applyFill="1" applyBorder="1" applyAlignment="1">
      <alignment horizontal="center" vertical="center"/>
    </xf>
    <xf numFmtId="0" fontId="16"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40" fillId="0" borderId="2" xfId="0" applyFont="1" applyBorder="1" applyAlignment="1">
      <alignment horizontal="center" vertical="center" wrapText="1"/>
    </xf>
    <xf numFmtId="0" fontId="32" fillId="0" borderId="49"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50" xfId="0" applyFont="1" applyBorder="1" applyAlignment="1">
      <alignment horizontal="center" vertical="center" wrapText="1"/>
    </xf>
    <xf numFmtId="0" fontId="40" fillId="0" borderId="12"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24" fillId="0" borderId="18" xfId="0"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8" xfId="0" applyFont="1" applyFill="1" applyBorder="1" applyAlignment="1">
      <alignment horizontal="center" vertical="center" wrapText="1"/>
    </xf>
    <xf numFmtId="0" fontId="10" fillId="0" borderId="36"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1" fillId="0" borderId="64" xfId="0" applyFont="1" applyFill="1" applyBorder="1" applyAlignment="1">
      <alignment horizontal="center" vertical="center" wrapText="1"/>
    </xf>
    <xf numFmtId="0" fontId="41" fillId="0" borderId="6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41" fillId="0" borderId="15" xfId="0" applyFont="1" applyFill="1" applyBorder="1" applyAlignment="1">
      <alignment horizontal="center" vertical="center" wrapText="1"/>
    </xf>
    <xf numFmtId="0" fontId="10" fillId="0" borderId="6" xfId="0" applyFont="1" applyFill="1" applyBorder="1" applyAlignment="1">
      <alignment horizontal="left" vertical="top" wrapText="1"/>
    </xf>
    <xf numFmtId="0" fontId="10" fillId="0" borderId="15" xfId="0" applyFont="1" applyFill="1" applyBorder="1" applyAlignment="1">
      <alignment horizontal="left" vertical="top" wrapText="1"/>
    </xf>
    <xf numFmtId="0" fontId="0" fillId="0" borderId="50" xfId="0" applyBorder="1" applyAlignment="1">
      <alignment horizontal="center" vertical="center"/>
    </xf>
    <xf numFmtId="0" fontId="15" fillId="0" borderId="18" xfId="0" applyFont="1" applyFill="1" applyBorder="1" applyAlignment="1">
      <alignment horizontal="center" vertical="center"/>
    </xf>
    <xf numFmtId="0" fontId="16" fillId="0" borderId="68"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0" fillId="0" borderId="45"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1" xfId="0" applyFont="1" applyFill="1" applyBorder="1" applyAlignment="1">
      <alignment horizontal="center" vertical="center"/>
    </xf>
    <xf numFmtId="0" fontId="0" fillId="0" borderId="0" xfId="0" applyAlignment="1"/>
    <xf numFmtId="49" fontId="16" fillId="0" borderId="46" xfId="0" applyNumberFormat="1"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1" fillId="0" borderId="0" xfId="0" applyFont="1" applyFill="1" applyBorder="1" applyAlignment="1">
      <alignment horizontal="center" vertical="center"/>
    </xf>
    <xf numFmtId="0" fontId="40" fillId="0" borderId="9" xfId="0" applyFont="1" applyBorder="1" applyAlignment="1">
      <alignment horizontal="center" vertical="center"/>
    </xf>
    <xf numFmtId="0" fontId="29" fillId="0" borderId="2" xfId="0" applyFont="1" applyFill="1" applyBorder="1" applyAlignment="1">
      <alignment horizontal="center" vertical="center" wrapText="1"/>
    </xf>
    <xf numFmtId="0" fontId="40" fillId="0" borderId="2" xfId="0" applyFont="1" applyFill="1" applyBorder="1" applyAlignment="1">
      <alignment horizontal="left" vertical="top" wrapText="1"/>
    </xf>
    <xf numFmtId="0" fontId="31" fillId="0" borderId="2" xfId="0" applyFont="1" applyFill="1" applyBorder="1" applyAlignment="1">
      <alignment horizontal="center" vertical="center" wrapText="1"/>
    </xf>
    <xf numFmtId="0" fontId="32" fillId="0" borderId="49" xfId="0" applyFont="1" applyBorder="1" applyAlignment="1">
      <alignment horizontal="center" vertical="center"/>
    </xf>
    <xf numFmtId="0" fontId="40" fillId="0" borderId="40" xfId="0" applyFont="1" applyFill="1" applyBorder="1" applyAlignment="1">
      <alignment horizontal="center" vertical="center"/>
    </xf>
    <xf numFmtId="0" fontId="31" fillId="0" borderId="39" xfId="0" applyFont="1" applyFill="1" applyBorder="1" applyAlignment="1">
      <alignment horizontal="center" vertical="center"/>
    </xf>
    <xf numFmtId="0" fontId="20" fillId="3" borderId="0" xfId="0" applyFont="1" applyFill="1" applyBorder="1" applyAlignment="1">
      <alignment vertical="center"/>
    </xf>
    <xf numFmtId="0" fontId="6" fillId="0" borderId="6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2" fillId="0" borderId="2" xfId="0" applyFont="1" applyFill="1" applyBorder="1" applyAlignment="1">
      <alignment horizontal="left" vertical="top" wrapText="1"/>
    </xf>
    <xf numFmtId="0" fontId="0" fillId="0" borderId="69" xfId="0" applyBorder="1" applyAlignment="1">
      <alignment horizontal="center" vertical="center" wrapText="1"/>
    </xf>
    <xf numFmtId="0" fontId="32" fillId="0" borderId="10" xfId="0" applyFont="1" applyFill="1" applyBorder="1" applyAlignment="1">
      <alignment horizontal="center" vertical="center"/>
    </xf>
    <xf numFmtId="0" fontId="32" fillId="0" borderId="6" xfId="0" applyFont="1" applyFill="1" applyBorder="1" applyAlignment="1">
      <alignment horizontal="center" vertical="center"/>
    </xf>
    <xf numFmtId="0" fontId="6" fillId="0" borderId="62"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left" vertical="top" wrapText="1"/>
    </xf>
    <xf numFmtId="0" fontId="6" fillId="0" borderId="6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4" xfId="0" applyFont="1" applyFill="1" applyBorder="1" applyAlignment="1">
      <alignment horizontal="center" vertical="center"/>
    </xf>
    <xf numFmtId="0" fontId="6" fillId="0" borderId="67"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8" xfId="0" applyFont="1" applyFill="1" applyBorder="1" applyAlignment="1">
      <alignment horizontal="center" vertical="center"/>
    </xf>
    <xf numFmtId="0" fontId="32" fillId="0" borderId="44" xfId="0" applyFont="1" applyFill="1" applyBorder="1" applyAlignment="1">
      <alignment horizontal="left" vertical="top" wrapText="1"/>
    </xf>
    <xf numFmtId="0" fontId="6" fillId="0" borderId="74"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54" xfId="0" applyFont="1" applyFill="1" applyBorder="1" applyAlignment="1">
      <alignment horizontal="left" vertical="top" wrapText="1"/>
    </xf>
    <xf numFmtId="0" fontId="10" fillId="0" borderId="5" xfId="0" applyFont="1" applyFill="1" applyBorder="1" applyAlignment="1">
      <alignment horizontal="center" vertical="center"/>
    </xf>
    <xf numFmtId="0" fontId="10" fillId="0" borderId="2" xfId="0" applyFont="1" applyFill="1" applyBorder="1" applyAlignment="1">
      <alignment vertical="top" wrapText="1"/>
    </xf>
    <xf numFmtId="0" fontId="0" fillId="0" borderId="50" xfId="0" applyFont="1" applyBorder="1" applyAlignment="1">
      <alignment horizontal="center" vertical="center"/>
    </xf>
    <xf numFmtId="0" fontId="42" fillId="0" borderId="62" xfId="0" applyFont="1" applyFill="1" applyBorder="1" applyAlignment="1">
      <alignment horizontal="center" vertical="center"/>
    </xf>
    <xf numFmtId="1" fontId="29" fillId="0" borderId="61" xfId="0" applyNumberFormat="1" applyFont="1" applyFill="1" applyBorder="1" applyAlignment="1">
      <alignment horizontal="center" vertical="center" wrapText="1"/>
    </xf>
    <xf numFmtId="0" fontId="10" fillId="0" borderId="67"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67"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0" borderId="1" xfId="0" applyFont="1" applyFill="1" applyBorder="1" applyAlignment="1">
      <alignment horizontal="center" vertical="center" wrapText="1"/>
    </xf>
    <xf numFmtId="1" fontId="40" fillId="0" borderId="59" xfId="0" applyNumberFormat="1" applyFont="1" applyFill="1" applyBorder="1" applyAlignment="1">
      <alignment horizontal="center" vertical="center"/>
    </xf>
    <xf numFmtId="0" fontId="40" fillId="0" borderId="59"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32" fillId="0" borderId="59"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2" xfId="0" applyFont="1" applyFill="1" applyBorder="1" applyAlignment="1">
      <alignment horizontal="center" vertical="center"/>
    </xf>
    <xf numFmtId="0" fontId="40" fillId="0" borderId="61" xfId="0" applyFont="1" applyFill="1" applyBorder="1" applyAlignment="1">
      <alignment horizontal="center" vertical="center"/>
    </xf>
    <xf numFmtId="0" fontId="40" fillId="0" borderId="62" xfId="0" applyFont="1" applyFill="1" applyBorder="1" applyAlignment="1">
      <alignment horizontal="center" vertical="center"/>
    </xf>
    <xf numFmtId="0" fontId="40" fillId="0" borderId="67" xfId="0" applyFont="1" applyFill="1" applyBorder="1" applyAlignment="1">
      <alignment horizontal="center" vertical="center"/>
    </xf>
    <xf numFmtId="0" fontId="32" fillId="0" borderId="61" xfId="0" applyFont="1" applyFill="1" applyBorder="1" applyAlignment="1">
      <alignment horizontal="center" vertical="center" wrapText="1"/>
    </xf>
    <xf numFmtId="0" fontId="32" fillId="0" borderId="61" xfId="0" applyFont="1" applyFill="1" applyBorder="1" applyAlignment="1">
      <alignment horizontal="center" vertical="center"/>
    </xf>
    <xf numFmtId="0" fontId="32" fillId="0" borderId="60" xfId="0" applyFont="1" applyFill="1" applyBorder="1" applyAlignment="1">
      <alignment horizontal="center" vertical="center"/>
    </xf>
    <xf numFmtId="2" fontId="32" fillId="0" borderId="0" xfId="0" applyNumberFormat="1" applyFont="1" applyFill="1" applyBorder="1" applyAlignment="1">
      <alignment horizontal="center" vertical="center" wrapText="1"/>
    </xf>
    <xf numFmtId="0" fontId="32" fillId="0" borderId="74" xfId="0" applyFont="1" applyFill="1" applyBorder="1" applyAlignment="1">
      <alignment horizontal="center" vertical="center"/>
    </xf>
    <xf numFmtId="2" fontId="32" fillId="0" borderId="32" xfId="0" applyNumberFormat="1" applyFont="1" applyFill="1" applyBorder="1" applyAlignment="1">
      <alignment horizontal="center" vertical="center" wrapText="1"/>
    </xf>
    <xf numFmtId="0" fontId="32" fillId="0" borderId="66" xfId="0" applyFont="1" applyFill="1" applyBorder="1" applyAlignment="1">
      <alignment horizontal="center" vertical="center"/>
    </xf>
    <xf numFmtId="2" fontId="32" fillId="0" borderId="59" xfId="0" applyNumberFormat="1" applyFont="1" applyFill="1" applyBorder="1" applyAlignment="1">
      <alignment horizontal="center" vertical="center" wrapText="1"/>
    </xf>
    <xf numFmtId="1" fontId="40" fillId="0" borderId="4" xfId="0" applyNumberFormat="1" applyFont="1" applyFill="1" applyBorder="1" applyAlignment="1">
      <alignment horizontal="center" vertical="center"/>
    </xf>
    <xf numFmtId="1" fontId="40" fillId="0" borderId="1"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67"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1" fontId="24" fillId="0" borderId="4" xfId="0" applyNumberFormat="1" applyFont="1" applyFill="1" applyBorder="1" applyAlignment="1">
      <alignment horizontal="center" vertical="center"/>
    </xf>
    <xf numFmtId="1" fontId="40" fillId="0" borderId="62" xfId="0" applyNumberFormat="1" applyFont="1" applyFill="1" applyBorder="1" applyAlignment="1">
      <alignment horizontal="center" vertical="center"/>
    </xf>
    <xf numFmtId="1" fontId="40" fillId="0" borderId="71" xfId="0" applyNumberFormat="1" applyFont="1" applyFill="1" applyBorder="1" applyAlignment="1">
      <alignment horizontal="center" vertical="center"/>
    </xf>
    <xf numFmtId="0" fontId="33" fillId="0" borderId="7" xfId="0" applyFont="1" applyFill="1" applyBorder="1" applyAlignment="1">
      <alignment horizontal="center" vertical="center" wrapText="1"/>
    </xf>
    <xf numFmtId="0" fontId="26" fillId="0" borderId="0" xfId="0" applyFont="1" applyFill="1" applyAlignment="1">
      <alignment horizontal="center" vertical="center"/>
    </xf>
    <xf numFmtId="0" fontId="10" fillId="0" borderId="67"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4" xfId="0" applyFont="1" applyFill="1" applyBorder="1" applyAlignment="1">
      <alignment horizontal="center" vertical="center"/>
    </xf>
    <xf numFmtId="0" fontId="42" fillId="0" borderId="71"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36" fillId="0" borderId="62" xfId="0" applyFont="1" applyFill="1" applyBorder="1" applyAlignment="1">
      <alignment horizontal="center" vertical="center" wrapText="1"/>
    </xf>
    <xf numFmtId="0" fontId="0" fillId="0" borderId="24" xfId="0" applyFont="1" applyFill="1" applyBorder="1" applyAlignment="1">
      <alignment horizontal="center" vertical="center"/>
    </xf>
    <xf numFmtId="3" fontId="41" fillId="0" borderId="61" xfId="0" applyNumberFormat="1" applyFont="1" applyFill="1" applyBorder="1" applyAlignment="1">
      <alignment horizontal="center" vertical="center" wrapText="1"/>
    </xf>
    <xf numFmtId="3" fontId="10" fillId="0" borderId="61"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41" fillId="0" borderId="62" xfId="0"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3" fontId="41" fillId="0" borderId="6" xfId="0" applyNumberFormat="1" applyFont="1" applyFill="1" applyBorder="1" applyAlignment="1">
      <alignment horizontal="center" vertical="center" wrapText="1"/>
    </xf>
    <xf numFmtId="3" fontId="41" fillId="0" borderId="66" xfId="0" applyNumberFormat="1" applyFont="1" applyFill="1" applyBorder="1" applyAlignment="1">
      <alignment horizontal="center" vertical="center"/>
    </xf>
    <xf numFmtId="3" fontId="10" fillId="0" borderId="32" xfId="0" applyNumberFormat="1" applyFont="1" applyFill="1" applyBorder="1" applyAlignment="1">
      <alignment horizontal="center" vertical="center"/>
    </xf>
    <xf numFmtId="3" fontId="10" fillId="0" borderId="32" xfId="0" applyNumberFormat="1" applyFont="1" applyFill="1" applyBorder="1" applyAlignment="1">
      <alignment horizontal="center" vertical="center" wrapText="1"/>
    </xf>
    <xf numFmtId="3" fontId="41" fillId="0" borderId="64" xfId="0"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10" fillId="0" borderId="6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6" fillId="0" borderId="66" xfId="0" applyNumberFormat="1" applyFont="1" applyFill="1" applyBorder="1" applyAlignment="1">
      <alignment horizontal="center" vertical="center"/>
    </xf>
    <xf numFmtId="3" fontId="32" fillId="0" borderId="2" xfId="0" applyNumberFormat="1" applyFont="1" applyFill="1" applyBorder="1" applyAlignment="1">
      <alignment horizontal="center" vertical="center" wrapText="1"/>
    </xf>
    <xf numFmtId="3" fontId="32" fillId="0" borderId="59"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3" fontId="40" fillId="0" borderId="4" xfId="0" applyNumberFormat="1" applyFont="1" applyFill="1" applyBorder="1" applyAlignment="1">
      <alignment horizontal="center" vertical="center"/>
    </xf>
    <xf numFmtId="3" fontId="40" fillId="0" borderId="59"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3" fontId="11" fillId="0" borderId="4" xfId="0" applyNumberFormat="1" applyFont="1" applyFill="1" applyBorder="1" applyAlignment="1">
      <alignment horizontal="center" vertical="center"/>
    </xf>
    <xf numFmtId="3" fontId="10" fillId="0" borderId="70" xfId="0" applyNumberFormat="1" applyFont="1" applyFill="1" applyBorder="1" applyAlignment="1">
      <alignment horizontal="center" vertical="center"/>
    </xf>
    <xf numFmtId="3" fontId="16" fillId="0" borderId="61" xfId="0" applyNumberFormat="1" applyFont="1" applyFill="1" applyBorder="1" applyAlignment="1">
      <alignment horizontal="center" vertical="center" wrapText="1"/>
    </xf>
    <xf numFmtId="3" fontId="15" fillId="0" borderId="67" xfId="0" applyNumberFormat="1" applyFont="1" applyFill="1" applyBorder="1" applyAlignment="1">
      <alignment horizontal="center" vertical="center" wrapText="1"/>
    </xf>
    <xf numFmtId="3" fontId="16" fillId="0" borderId="66" xfId="0" applyNumberFormat="1" applyFont="1" applyFill="1" applyBorder="1" applyAlignment="1">
      <alignment horizontal="center" vertical="center" wrapText="1"/>
    </xf>
    <xf numFmtId="3" fontId="40"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32" fillId="0" borderId="32" xfId="0" applyNumberFormat="1" applyFont="1" applyFill="1" applyBorder="1" applyAlignment="1">
      <alignment horizontal="center" vertical="center"/>
    </xf>
    <xf numFmtId="3" fontId="6" fillId="0" borderId="61" xfId="0" applyNumberFormat="1" applyFont="1" applyFill="1" applyBorder="1" applyAlignment="1">
      <alignment horizontal="center" vertical="center"/>
    </xf>
    <xf numFmtId="3" fontId="32" fillId="0" borderId="59" xfId="0" applyNumberFormat="1" applyFont="1" applyFill="1" applyBorder="1" applyAlignment="1">
      <alignment horizontal="center" vertical="center"/>
    </xf>
    <xf numFmtId="3" fontId="31" fillId="0" borderId="61" xfId="0" applyNumberFormat="1" applyFont="1" applyFill="1" applyBorder="1" applyAlignment="1">
      <alignment horizontal="center" vertical="center"/>
    </xf>
    <xf numFmtId="3" fontId="31" fillId="0" borderId="31" xfId="0" applyNumberFormat="1" applyFont="1" applyFill="1" applyBorder="1" applyAlignment="1">
      <alignment horizontal="center" vertical="center" wrapText="1"/>
    </xf>
    <xf numFmtId="3" fontId="31" fillId="0" borderId="74" xfId="0" applyNumberFormat="1" applyFont="1" applyFill="1" applyBorder="1" applyAlignment="1">
      <alignment horizontal="center" vertical="center"/>
    </xf>
    <xf numFmtId="3" fontId="32" fillId="0" borderId="50" xfId="0" applyNumberFormat="1" applyFont="1" applyFill="1" applyBorder="1" applyAlignment="1">
      <alignment horizontal="center" vertical="center"/>
    </xf>
    <xf numFmtId="3" fontId="40" fillId="0" borderId="59" xfId="0" applyNumberFormat="1" applyFont="1" applyFill="1" applyBorder="1" applyAlignment="1">
      <alignment horizontal="center" vertical="center"/>
    </xf>
    <xf numFmtId="3" fontId="16" fillId="0" borderId="62" xfId="0" applyNumberFormat="1" applyFont="1" applyFill="1" applyBorder="1" applyAlignment="1">
      <alignment horizontal="center" vertical="center"/>
    </xf>
    <xf numFmtId="3" fontId="16" fillId="0" borderId="67" xfId="0" applyNumberFormat="1" applyFont="1" applyFill="1" applyBorder="1" applyAlignment="1">
      <alignment horizontal="center" vertical="center"/>
    </xf>
    <xf numFmtId="3" fontId="16" fillId="0" borderId="62" xfId="0" applyNumberFormat="1" applyFont="1" applyFill="1" applyBorder="1" applyAlignment="1">
      <alignment horizontal="center" vertical="center" wrapText="1"/>
    </xf>
    <xf numFmtId="1" fontId="31" fillId="0" borderId="62" xfId="0" applyNumberFormat="1" applyFont="1" applyFill="1" applyBorder="1" applyAlignment="1">
      <alignment horizontal="center" vertical="center"/>
    </xf>
    <xf numFmtId="3" fontId="28" fillId="0" borderId="2" xfId="0" applyNumberFormat="1" applyFont="1" applyBorder="1" applyAlignment="1">
      <alignment vertical="center"/>
    </xf>
    <xf numFmtId="3" fontId="28" fillId="0" borderId="2" xfId="0" applyNumberFormat="1" applyFont="1" applyFill="1" applyBorder="1" applyAlignment="1">
      <alignment horizontal="center" vertical="center"/>
    </xf>
    <xf numFmtId="3" fontId="27" fillId="0" borderId="2" xfId="0" applyNumberFormat="1" applyFont="1" applyBorder="1" applyAlignment="1">
      <alignment horizontal="center" vertical="center"/>
    </xf>
    <xf numFmtId="3" fontId="6" fillId="0" borderId="2" xfId="0" applyNumberFormat="1" applyFont="1" applyBorder="1" applyAlignment="1">
      <alignment vertical="center"/>
    </xf>
    <xf numFmtId="3" fontId="6" fillId="0" borderId="2" xfId="0" applyNumberFormat="1" applyFont="1" applyBorder="1" applyAlignment="1">
      <alignment horizontal="center" vertical="center"/>
    </xf>
    <xf numFmtId="3" fontId="37" fillId="0" borderId="2" xfId="0" applyNumberFormat="1" applyFont="1" applyBorder="1" applyAlignment="1">
      <alignment horizontal="center" vertical="center"/>
    </xf>
    <xf numFmtId="3" fontId="6" fillId="0" borderId="2" xfId="0" applyNumberFormat="1"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22" xfId="0" applyFont="1" applyFill="1" applyBorder="1" applyAlignment="1">
      <alignment horizontal="left" vertical="top" wrapText="1"/>
    </xf>
    <xf numFmtId="0" fontId="18" fillId="0" borderId="0" xfId="0" applyFont="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 xfId="0" applyFont="1" applyFill="1" applyBorder="1" applyAlignment="1">
      <alignment horizontal="center" vertical="center" wrapText="1"/>
    </xf>
    <xf numFmtId="0" fontId="40" fillId="0" borderId="69" xfId="0" applyFont="1" applyBorder="1" applyAlignment="1">
      <alignment horizontal="center" vertical="center" wrapText="1"/>
    </xf>
    <xf numFmtId="0" fontId="40" fillId="6" borderId="39"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67" xfId="0" applyFont="1" applyFill="1" applyBorder="1" applyAlignment="1">
      <alignment horizontal="center" vertical="center" wrapText="1"/>
    </xf>
    <xf numFmtId="0" fontId="40" fillId="6" borderId="73"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6" borderId="7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3" fontId="31" fillId="0" borderId="48" xfId="0" applyNumberFormat="1" applyFont="1" applyFill="1" applyBorder="1" applyAlignment="1">
      <alignment horizontal="center" vertical="center" wrapText="1"/>
    </xf>
    <xf numFmtId="0" fontId="40" fillId="0" borderId="75"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75" xfId="0" applyFont="1" applyBorder="1" applyAlignment="1">
      <alignment horizontal="center" vertical="center" wrapText="1"/>
    </xf>
    <xf numFmtId="3" fontId="11" fillId="0" borderId="0" xfId="0" applyNumberFormat="1" applyFont="1" applyFill="1" applyBorder="1" applyAlignment="1">
      <alignment horizontal="center" vertical="center"/>
    </xf>
    <xf numFmtId="0" fontId="41" fillId="0" borderId="68" xfId="0" applyFont="1" applyFill="1" applyBorder="1" applyAlignment="1">
      <alignment horizontal="center" vertical="center"/>
    </xf>
    <xf numFmtId="3" fontId="15" fillId="0" borderId="7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1" fillId="0" borderId="2" xfId="0" applyFont="1" applyFill="1" applyBorder="1" applyAlignment="1">
      <alignment horizontal="center" vertical="center"/>
    </xf>
    <xf numFmtId="3" fontId="11" fillId="0" borderId="2" xfId="0" applyNumberFormat="1" applyFont="1" applyFill="1" applyBorder="1" applyAlignment="1">
      <alignment horizontal="center" vertical="center"/>
    </xf>
    <xf numFmtId="0" fontId="10" fillId="0" borderId="2" xfId="0" applyFont="1" applyFill="1" applyBorder="1" applyAlignment="1">
      <alignment horizontal="left" vertical="top" wrapText="1"/>
    </xf>
    <xf numFmtId="3" fontId="15"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16" fillId="0" borderId="2" xfId="0" applyFont="1" applyFill="1" applyBorder="1" applyAlignment="1">
      <alignment horizontal="center" vertical="center" wrapText="1"/>
    </xf>
    <xf numFmtId="0" fontId="0" fillId="0" borderId="58"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8" xfId="0" applyFont="1" applyFill="1" applyBorder="1" applyAlignment="1">
      <alignment horizontal="center" vertical="center" wrapText="1"/>
    </xf>
    <xf numFmtId="0" fontId="16" fillId="0" borderId="58" xfId="0" applyFont="1" applyFill="1" applyBorder="1" applyAlignment="1">
      <alignment horizontal="center" vertical="center" wrapText="1"/>
    </xf>
    <xf numFmtId="3" fontId="16" fillId="0" borderId="58" xfId="0" applyNumberFormat="1" applyFont="1" applyFill="1" applyBorder="1" applyAlignment="1">
      <alignment horizontal="center" vertical="center" wrapText="1"/>
    </xf>
    <xf numFmtId="3" fontId="40" fillId="0" borderId="4" xfId="0" applyNumberFormat="1" applyFont="1" applyFill="1" applyBorder="1" applyAlignment="1">
      <alignment horizontal="center" vertical="center" wrapText="1"/>
    </xf>
    <xf numFmtId="3" fontId="40" fillId="0" borderId="61" xfId="0" applyNumberFormat="1" applyFont="1" applyFill="1" applyBorder="1" applyAlignment="1">
      <alignment horizontal="center" vertical="center"/>
    </xf>
    <xf numFmtId="0" fontId="40" fillId="0" borderId="79" xfId="0" applyFont="1" applyFill="1" applyBorder="1" applyAlignment="1">
      <alignment horizontal="center" vertical="center" wrapText="1"/>
    </xf>
    <xf numFmtId="0" fontId="40" fillId="0" borderId="34" xfId="0" applyFont="1" applyFill="1" applyBorder="1" applyAlignment="1">
      <alignment horizontal="center" vertical="center"/>
    </xf>
    <xf numFmtId="0" fontId="40" fillId="0" borderId="32" xfId="0" applyFont="1" applyFill="1" applyBorder="1" applyAlignment="1">
      <alignment horizontal="center" vertical="center"/>
    </xf>
    <xf numFmtId="3" fontId="29" fillId="0" borderId="2" xfId="0" applyNumberFormat="1" applyFont="1" applyFill="1" applyBorder="1" applyAlignment="1">
      <alignment horizontal="center" vertical="center" wrapText="1"/>
    </xf>
    <xf numFmtId="0" fontId="40" fillId="0" borderId="77"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3" fontId="31" fillId="0" borderId="6" xfId="0" applyNumberFormat="1" applyFont="1" applyFill="1" applyBorder="1" applyAlignment="1">
      <alignment horizontal="center" vertical="center"/>
    </xf>
    <xf numFmtId="0" fontId="32" fillId="0" borderId="58" xfId="0" applyFont="1" applyBorder="1" applyAlignment="1">
      <alignment horizontal="center" vertical="center" wrapText="1"/>
    </xf>
    <xf numFmtId="0" fontId="5" fillId="0" borderId="58" xfId="0" applyFont="1" applyBorder="1" applyAlignment="1">
      <alignment horizontal="center" vertical="center" wrapText="1"/>
    </xf>
    <xf numFmtId="0" fontId="32" fillId="0" borderId="58" xfId="0" applyFont="1" applyFill="1" applyBorder="1" applyAlignment="1">
      <alignment horizontal="center" vertical="center" wrapText="1"/>
    </xf>
    <xf numFmtId="0" fontId="31" fillId="0" borderId="58" xfId="0" applyFont="1" applyFill="1" applyBorder="1" applyAlignment="1">
      <alignment horizontal="center" vertical="center" wrapText="1"/>
    </xf>
    <xf numFmtId="3" fontId="31" fillId="0" borderId="58" xfId="0" applyNumberFormat="1" applyFont="1" applyFill="1" applyBorder="1" applyAlignment="1">
      <alignment horizontal="center" vertical="center"/>
    </xf>
    <xf numFmtId="0" fontId="3" fillId="0" borderId="7" xfId="0" applyFont="1" applyFill="1" applyBorder="1" applyAlignment="1">
      <alignment vertical="top" wrapText="1"/>
    </xf>
    <xf numFmtId="0" fontId="32" fillId="0" borderId="10" xfId="0" applyFont="1" applyFill="1" applyBorder="1" applyAlignment="1">
      <alignment horizontal="left" vertical="top" wrapText="1"/>
    </xf>
    <xf numFmtId="3" fontId="31" fillId="0" borderId="46" xfId="0" applyNumberFormat="1" applyFont="1" applyFill="1" applyBorder="1" applyAlignment="1">
      <alignment horizontal="center" vertical="center" wrapText="1"/>
    </xf>
    <xf numFmtId="0" fontId="1" fillId="0" borderId="7" xfId="0" applyFont="1" applyFill="1" applyBorder="1" applyAlignment="1">
      <alignment vertical="top" wrapText="1"/>
    </xf>
    <xf numFmtId="0" fontId="6" fillId="0" borderId="2" xfId="0" applyFont="1" applyFill="1" applyBorder="1" applyAlignment="1">
      <alignment vertical="center" wrapText="1"/>
    </xf>
    <xf numFmtId="3" fontId="3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top"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27" xfId="0" applyBorder="1" applyAlignment="1">
      <alignment horizontal="center" vertical="center" wrapText="1"/>
    </xf>
    <xf numFmtId="0" fontId="10" fillId="0" borderId="66" xfId="0" applyFont="1" applyFill="1" applyBorder="1" applyAlignment="1">
      <alignment horizontal="center" vertical="center" wrapText="1"/>
    </xf>
    <xf numFmtId="0" fontId="0" fillId="0" borderId="73" xfId="0" applyFont="1" applyBorder="1" applyAlignment="1">
      <alignment horizontal="center" vertical="center" wrapText="1"/>
    </xf>
    <xf numFmtId="0" fontId="6" fillId="5" borderId="34"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0" fillId="5" borderId="26" xfId="0" applyFill="1" applyBorder="1" applyAlignment="1">
      <alignment vertical="center" wrapText="1"/>
    </xf>
    <xf numFmtId="0" fontId="0" fillId="5" borderId="27" xfId="0" applyFill="1" applyBorder="1" applyAlignment="1">
      <alignment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29" fillId="5" borderId="76" xfId="0" applyFont="1" applyFill="1" applyBorder="1" applyAlignment="1">
      <alignment horizontal="center" vertical="center" wrapText="1"/>
    </xf>
    <xf numFmtId="0" fontId="6" fillId="5" borderId="60" xfId="0" applyFont="1" applyFill="1" applyBorder="1" applyAlignment="1">
      <alignment wrapText="1"/>
    </xf>
    <xf numFmtId="0" fontId="6" fillId="5" borderId="68" xfId="0" applyFont="1" applyFill="1" applyBorder="1" applyAlignment="1">
      <alignment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42" xfId="0" applyBorder="1" applyAlignment="1">
      <alignment horizontal="center" vertical="center" wrapText="1"/>
    </xf>
    <xf numFmtId="0" fontId="10" fillId="0" borderId="36"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10" fillId="0" borderId="37"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54" xfId="0" applyBorder="1" applyAlignment="1">
      <alignment horizontal="center" vertical="center" wrapText="1"/>
    </xf>
    <xf numFmtId="0" fontId="10" fillId="0" borderId="64"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0" xfId="0" applyFont="1" applyBorder="1" applyAlignment="1">
      <alignment horizontal="center" vertical="center" wrapText="1"/>
    </xf>
    <xf numFmtId="0" fontId="35"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70" xfId="0" applyFont="1" applyFill="1" applyBorder="1" applyAlignment="1">
      <alignment horizontal="center" vertical="center" wrapText="1"/>
    </xf>
    <xf numFmtId="0" fontId="0" fillId="0" borderId="49" xfId="0" applyBorder="1" applyAlignment="1">
      <alignment horizontal="center" vertical="center" wrapText="1"/>
    </xf>
    <xf numFmtId="0" fontId="16" fillId="0" borderId="70" xfId="0" applyFont="1" applyFill="1" applyBorder="1" applyAlignment="1">
      <alignment horizontal="center" vertical="center" wrapText="1"/>
    </xf>
    <xf numFmtId="0" fontId="6" fillId="5" borderId="26" xfId="0" applyFont="1" applyFill="1" applyBorder="1" applyAlignment="1">
      <alignment vertical="center" wrapText="1"/>
    </xf>
    <xf numFmtId="0" fontId="6" fillId="5" borderId="27" xfId="0" applyFont="1" applyFill="1" applyBorder="1" applyAlignment="1">
      <alignment vertical="center" wrapText="1"/>
    </xf>
    <xf numFmtId="0" fontId="10" fillId="0" borderId="6"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0" fillId="0" borderId="50" xfId="0" applyBorder="1" applyAlignment="1">
      <alignment horizontal="center" vertical="center" wrapText="1"/>
    </xf>
    <xf numFmtId="0" fontId="16" fillId="0" borderId="7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44" xfId="0" applyBorder="1" applyAlignment="1">
      <alignment horizontal="center" vertical="center" wrapText="1"/>
    </xf>
    <xf numFmtId="0" fontId="32" fillId="0" borderId="47"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27" xfId="0" applyFill="1" applyBorder="1" applyAlignment="1">
      <alignment horizontal="center" vertical="center" wrapText="1"/>
    </xf>
    <xf numFmtId="0" fontId="1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3" xfId="0" applyFont="1" applyBorder="1" applyAlignment="1">
      <alignmen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6" xfId="0" applyFont="1" applyBorder="1" applyAlignment="1">
      <alignment horizontal="center" vertical="center" wrapText="1"/>
    </xf>
    <xf numFmtId="0" fontId="8" fillId="0" borderId="24"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37" xfId="0" applyBorder="1" applyAlignment="1">
      <alignment horizontal="center" vertical="center" wrapText="1"/>
    </xf>
    <xf numFmtId="0" fontId="6" fillId="2" borderId="72" xfId="0" applyFont="1" applyFill="1" applyBorder="1" applyAlignment="1">
      <alignment horizontal="center" vertical="center" wrapText="1"/>
    </xf>
    <xf numFmtId="0" fontId="6" fillId="2" borderId="65" xfId="0" applyFont="1" applyFill="1" applyBorder="1" applyAlignment="1">
      <alignment wrapText="1"/>
    </xf>
    <xf numFmtId="0" fontId="6" fillId="5" borderId="70" xfId="0"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40" xfId="0" applyFont="1" applyBorder="1" applyAlignment="1">
      <alignment horizontal="center" vertical="center" wrapText="1"/>
    </xf>
    <xf numFmtId="0" fontId="10" fillId="0" borderId="11" xfId="0" applyFont="1" applyFill="1" applyBorder="1" applyAlignment="1">
      <alignment horizontal="center" vertical="center" wrapText="1"/>
    </xf>
    <xf numFmtId="0" fontId="0" fillId="0" borderId="43" xfId="0" applyBorder="1" applyAlignment="1">
      <alignment horizontal="center"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29" fillId="2" borderId="72" xfId="0" applyFont="1" applyFill="1" applyBorder="1" applyAlignment="1">
      <alignment horizontal="center" vertical="center" wrapText="1"/>
    </xf>
    <xf numFmtId="0" fontId="6" fillId="2" borderId="29" xfId="0" applyFont="1" applyFill="1" applyBorder="1" applyAlignment="1">
      <alignment wrapText="1"/>
    </xf>
    <xf numFmtId="0" fontId="41" fillId="0" borderId="2" xfId="0" applyFont="1" applyFill="1" applyBorder="1" applyAlignment="1">
      <alignment horizontal="center" vertical="center"/>
    </xf>
    <xf numFmtId="0" fontId="36" fillId="5" borderId="25" xfId="0" applyFont="1" applyFill="1" applyBorder="1" applyAlignment="1">
      <alignment horizontal="center" vertical="center" wrapText="1"/>
    </xf>
    <xf numFmtId="0" fontId="36" fillId="5" borderId="26"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2" borderId="65" xfId="0" applyFill="1" applyBorder="1" applyAlignment="1">
      <alignment wrapText="1"/>
    </xf>
    <xf numFmtId="0" fontId="0" fillId="2" borderId="51" xfId="0" applyFill="1" applyBorder="1" applyAlignment="1">
      <alignment wrapText="1"/>
    </xf>
    <xf numFmtId="0" fontId="10" fillId="0" borderId="38"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6" fillId="5" borderId="32" xfId="0" applyFont="1" applyFill="1" applyBorder="1" applyAlignment="1">
      <alignment wrapText="1"/>
    </xf>
    <xf numFmtId="0" fontId="6" fillId="5" borderId="35" xfId="0" applyFont="1" applyFill="1" applyBorder="1" applyAlignment="1">
      <alignment wrapText="1"/>
    </xf>
    <xf numFmtId="0" fontId="0" fillId="0" borderId="67" xfId="0" applyBorder="1" applyAlignment="1">
      <alignment horizontal="center" vertical="center" wrapText="1"/>
    </xf>
    <xf numFmtId="0" fontId="10" fillId="0" borderId="43" xfId="0" applyFont="1" applyFill="1" applyBorder="1" applyAlignment="1">
      <alignment horizontal="center" vertical="center" wrapText="1"/>
    </xf>
    <xf numFmtId="0" fontId="41" fillId="0" borderId="58" xfId="0" applyFont="1" applyFill="1" applyBorder="1" applyAlignment="1">
      <alignment horizontal="center" vertical="center"/>
    </xf>
    <xf numFmtId="0" fontId="31" fillId="0" borderId="47"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1" xfId="0" applyFont="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41" fillId="0" borderId="80"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55" xfId="0" applyFont="1" applyFill="1" applyBorder="1" applyAlignment="1">
      <alignment horizontal="center" vertical="center"/>
    </xf>
    <xf numFmtId="0" fontId="40" fillId="6" borderId="11" xfId="0" applyFont="1" applyFill="1" applyBorder="1" applyAlignment="1">
      <alignment horizontal="center" vertical="center" wrapText="1"/>
    </xf>
    <xf numFmtId="0" fontId="40" fillId="6" borderId="39"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42"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40" fillId="6" borderId="54"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70" xfId="0"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vertical="center" wrapText="1"/>
    </xf>
    <xf numFmtId="0" fontId="0" fillId="0" borderId="43" xfId="0" applyBorder="1" applyAlignment="1">
      <alignment vertical="center" wrapText="1"/>
    </xf>
    <xf numFmtId="0" fontId="5" fillId="0" borderId="46" xfId="0" applyFont="1" applyBorder="1" applyAlignment="1">
      <alignment horizontal="center" vertical="center" wrapText="1"/>
    </xf>
    <xf numFmtId="0" fontId="0" fillId="0" borderId="48" xfId="0" applyBorder="1" applyAlignment="1">
      <alignment horizontal="center" vertical="center" wrapText="1"/>
    </xf>
    <xf numFmtId="0" fontId="32" fillId="0" borderId="35" xfId="0" applyFont="1" applyFill="1" applyBorder="1" applyAlignment="1">
      <alignment horizontal="center" vertical="center" wrapText="1"/>
    </xf>
    <xf numFmtId="0" fontId="0" fillId="0" borderId="69" xfId="0" applyBorder="1" applyAlignment="1">
      <alignment horizontal="center" vertical="center" wrapText="1"/>
    </xf>
    <xf numFmtId="0" fontId="40" fillId="6" borderId="13"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40" fillId="0" borderId="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7" xfId="0" applyFont="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40" fillId="0" borderId="64"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67"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75" xfId="0" applyFont="1" applyBorder="1" applyAlignment="1">
      <alignment horizontal="center" vertical="center" wrapText="1"/>
    </xf>
    <xf numFmtId="0" fontId="40" fillId="0" borderId="5" xfId="0" applyFont="1" applyBorder="1" applyAlignment="1">
      <alignment horizontal="center" vertical="center" wrapText="1"/>
    </xf>
    <xf numFmtId="0" fontId="31" fillId="0" borderId="50" xfId="0" applyFont="1" applyFill="1" applyBorder="1" applyAlignment="1">
      <alignment horizontal="center" vertical="center" wrapText="1"/>
    </xf>
    <xf numFmtId="0" fontId="29" fillId="4" borderId="72" xfId="0" applyFont="1" applyFill="1" applyBorder="1" applyAlignment="1">
      <alignment horizontal="center" vertical="center" wrapText="1"/>
    </xf>
    <xf numFmtId="0" fontId="29" fillId="4" borderId="65"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40" fillId="0" borderId="25" xfId="0" applyFont="1" applyFill="1" applyBorder="1" applyAlignment="1">
      <alignment horizontal="center" vertical="center"/>
    </xf>
    <xf numFmtId="0" fontId="40" fillId="0" borderId="27" xfId="0" applyFont="1" applyFill="1" applyBorder="1" applyAlignment="1">
      <alignment horizontal="center" vertical="center"/>
    </xf>
    <xf numFmtId="0" fontId="40" fillId="6" borderId="66" xfId="0" applyFont="1" applyFill="1" applyBorder="1" applyAlignment="1">
      <alignment horizontal="center" vertical="center" wrapText="1"/>
    </xf>
    <xf numFmtId="0" fontId="40" fillId="6" borderId="73" xfId="0" applyFont="1" applyFill="1" applyBorder="1" applyAlignment="1">
      <alignment horizontal="center" vertical="center" wrapText="1"/>
    </xf>
    <xf numFmtId="0" fontId="40" fillId="6" borderId="7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40" fillId="0" borderId="43" xfId="0" applyFont="1" applyBorder="1" applyAlignment="1">
      <alignment horizontal="center" vertical="center"/>
    </xf>
    <xf numFmtId="0" fontId="40" fillId="0" borderId="69"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66" xfId="0"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9" fillId="0" borderId="0" xfId="0" applyFont="1" applyAlignment="1">
      <alignment horizontal="center" vertical="center"/>
    </xf>
    <xf numFmtId="0" fontId="29"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5" fillId="0" borderId="41" xfId="0" applyFont="1" applyBorder="1" applyAlignment="1">
      <alignment horizontal="center" wrapText="1"/>
    </xf>
    <xf numFmtId="0" fontId="37" fillId="0" borderId="17"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5" xfId="0" applyFont="1" applyFill="1" applyBorder="1" applyAlignment="1">
      <alignment vertical="center"/>
    </xf>
    <xf numFmtId="0" fontId="29" fillId="0" borderId="1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7" fillId="0" borderId="46"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5" xfId="0" applyFont="1" applyBorder="1" applyAlignment="1">
      <alignment horizontal="center" vertical="center" wrapText="1"/>
    </xf>
    <xf numFmtId="0" fontId="40" fillId="6" borderId="16" xfId="0" applyFont="1" applyFill="1" applyBorder="1" applyAlignment="1">
      <alignment horizontal="center" vertical="center" wrapText="1"/>
    </xf>
    <xf numFmtId="0" fontId="32" fillId="0" borderId="36" xfId="0" applyFont="1" applyBorder="1" applyAlignment="1">
      <alignment vertical="center" wrapText="1"/>
    </xf>
    <xf numFmtId="0" fontId="32" fillId="0" borderId="39" xfId="0" applyFont="1" applyBorder="1" applyAlignment="1">
      <alignment vertical="center" wrapText="1"/>
    </xf>
    <xf numFmtId="0" fontId="32" fillId="0" borderId="37"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4" xfId="0" applyFont="1" applyBorder="1" applyAlignment="1">
      <alignment horizontal="center" vertical="center" wrapText="1"/>
    </xf>
    <xf numFmtId="0" fontId="7" fillId="3" borderId="7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40" fillId="0" borderId="72" xfId="0" applyFont="1" applyFill="1" applyBorder="1" applyAlignment="1">
      <alignment horizontal="center" vertical="center" wrapText="1"/>
    </xf>
    <xf numFmtId="0" fontId="0" fillId="0" borderId="51" xfId="0" applyBorder="1" applyAlignment="1">
      <alignment horizontal="center" vertical="center" wrapText="1"/>
    </xf>
    <xf numFmtId="0" fontId="40" fillId="0" borderId="25"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73"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3" xfId="0" applyFont="1" applyBorder="1" applyAlignment="1">
      <alignment horizontal="center" vertical="center" wrapText="1"/>
    </xf>
    <xf numFmtId="0" fontId="31" fillId="0" borderId="4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5" fillId="0" borderId="37" xfId="0" applyFont="1" applyBorder="1" applyAlignment="1">
      <alignment horizontal="center" vertical="center" wrapText="1"/>
    </xf>
    <xf numFmtId="0" fontId="32" fillId="0" borderId="16" xfId="0" applyFont="1" applyBorder="1" applyAlignment="1">
      <alignment horizontal="center" vertical="center"/>
    </xf>
    <xf numFmtId="0" fontId="32" fillId="0" borderId="39" xfId="0" applyFont="1" applyBorder="1" applyAlignment="1">
      <alignment horizontal="center" vertical="center"/>
    </xf>
    <xf numFmtId="0" fontId="32" fillId="0" borderId="43" xfId="0" applyFont="1" applyBorder="1" applyAlignment="1">
      <alignment horizontal="center" vertical="center"/>
    </xf>
    <xf numFmtId="0" fontId="5" fillId="0" borderId="14" xfId="0" applyFont="1" applyBorder="1" applyAlignment="1">
      <alignment horizontal="center" vertical="center" wrapText="1"/>
    </xf>
    <xf numFmtId="0" fontId="5" fillId="0" borderId="40" xfId="0" applyFont="1" applyBorder="1" applyAlignment="1">
      <alignment horizontal="center" vertical="center" wrapText="1"/>
    </xf>
    <xf numFmtId="0" fontId="32" fillId="0" borderId="49"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7" xfId="0" applyFont="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31" fillId="0" borderId="71" xfId="0" applyFont="1" applyFill="1" applyBorder="1" applyAlignment="1">
      <alignment horizontal="center" vertical="center"/>
    </xf>
    <xf numFmtId="0" fontId="31" fillId="0" borderId="50" xfId="0" applyFont="1" applyFill="1" applyBorder="1" applyAlignment="1">
      <alignment horizontal="center" vertical="center"/>
    </xf>
    <xf numFmtId="0" fontId="21" fillId="3" borderId="7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50"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16" fillId="0" borderId="71" xfId="0" applyFont="1" applyFill="1" applyBorder="1" applyAlignment="1">
      <alignment horizontal="center" vertical="center"/>
    </xf>
    <xf numFmtId="0" fontId="16" fillId="0" borderId="5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50" xfId="0" applyFont="1" applyFill="1" applyBorder="1" applyAlignment="1">
      <alignment horizontal="center" vertical="center"/>
    </xf>
    <xf numFmtId="0" fontId="7" fillId="8" borderId="25"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31" fillId="0" borderId="70" xfId="0" applyFont="1" applyFill="1" applyBorder="1" applyAlignment="1">
      <alignment horizontal="center" vertical="center"/>
    </xf>
    <xf numFmtId="0" fontId="31" fillId="0" borderId="49" xfId="0" applyFont="1" applyFill="1" applyBorder="1" applyAlignment="1">
      <alignment horizontal="center" vertical="center"/>
    </xf>
    <xf numFmtId="0" fontId="20" fillId="0" borderId="39" xfId="0" applyFont="1" applyBorder="1" applyAlignment="1">
      <alignment horizontal="center" vertical="center" wrapText="1"/>
    </xf>
    <xf numFmtId="0" fontId="20" fillId="0" borderId="43" xfId="0" applyFont="1" applyBorder="1" applyAlignment="1">
      <alignment horizontal="center" vertical="center" wrapText="1"/>
    </xf>
    <xf numFmtId="0" fontId="40" fillId="0" borderId="64" xfId="0" applyFont="1" applyFill="1" applyBorder="1" applyAlignment="1">
      <alignment horizontal="center" vertical="center" wrapText="1"/>
    </xf>
    <xf numFmtId="0" fontId="40" fillId="0" borderId="67" xfId="0" applyFont="1" applyFill="1" applyBorder="1" applyAlignment="1">
      <alignment horizontal="center" vertical="center" wrapText="1"/>
    </xf>
    <xf numFmtId="0" fontId="20" fillId="0" borderId="36" xfId="0" applyFont="1" applyBorder="1" applyAlignment="1">
      <alignment horizontal="center" vertical="center" wrapText="1"/>
    </xf>
    <xf numFmtId="0" fontId="40" fillId="0" borderId="61"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21" fillId="7" borderId="48" xfId="0" applyFont="1" applyFill="1" applyBorder="1" applyAlignment="1">
      <alignment horizontal="center" vertical="center" wrapText="1"/>
    </xf>
    <xf numFmtId="0" fontId="0" fillId="7" borderId="4" xfId="0" applyFill="1" applyBorder="1" applyAlignment="1">
      <alignment vertical="center" wrapText="1"/>
    </xf>
    <xf numFmtId="0" fontId="0" fillId="7" borderId="69" xfId="0" applyFill="1" applyBorder="1" applyAlignment="1">
      <alignment vertical="center" wrapText="1"/>
    </xf>
    <xf numFmtId="0" fontId="0" fillId="0" borderId="3" xfId="0" applyBorder="1" applyAlignment="1">
      <alignment horizontal="center" vertical="center" wrapText="1"/>
    </xf>
    <xf numFmtId="0" fontId="0" fillId="0" borderId="75" xfId="0" applyBorder="1" applyAlignment="1">
      <alignment horizontal="center" vertical="center" wrapText="1"/>
    </xf>
    <xf numFmtId="0" fontId="21" fillId="8" borderId="8" xfId="0" applyFont="1" applyFill="1" applyBorder="1" applyAlignment="1">
      <alignment horizontal="center" vertical="center" wrapText="1"/>
    </xf>
    <xf numFmtId="0" fontId="0" fillId="8" borderId="1" xfId="0" applyFill="1" applyBorder="1" applyAlignment="1">
      <alignment vertical="center" wrapText="1"/>
    </xf>
    <xf numFmtId="0" fontId="0" fillId="8" borderId="50" xfId="0" applyFill="1" applyBorder="1" applyAlignment="1">
      <alignment vertical="center" wrapText="1"/>
    </xf>
    <xf numFmtId="0" fontId="21" fillId="7" borderId="8" xfId="0" applyFont="1" applyFill="1" applyBorder="1" applyAlignment="1">
      <alignment horizontal="center" vertical="center" wrapText="1"/>
    </xf>
    <xf numFmtId="0" fontId="6" fillId="7" borderId="1" xfId="0" applyFont="1" applyFill="1" applyBorder="1" applyAlignment="1">
      <alignment vertical="center" wrapText="1"/>
    </xf>
    <xf numFmtId="0" fontId="6" fillId="7" borderId="50" xfId="0" applyFont="1" applyFill="1" applyBorder="1" applyAlignment="1">
      <alignment vertical="center" wrapText="1"/>
    </xf>
    <xf numFmtId="0" fontId="40" fillId="0" borderId="71"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37" xfId="0" applyFont="1" applyBorder="1" applyAlignment="1">
      <alignment horizontal="center" vertical="center" wrapText="1"/>
    </xf>
    <xf numFmtId="0" fontId="24" fillId="0" borderId="36" xfId="0" applyFont="1" applyBorder="1" applyAlignment="1">
      <alignment horizontal="center" vertical="center" wrapText="1"/>
    </xf>
    <xf numFmtId="0" fontId="0" fillId="7" borderId="1" xfId="0" applyFill="1" applyBorder="1" applyAlignment="1">
      <alignment vertical="center" wrapText="1"/>
    </xf>
    <xf numFmtId="0" fontId="0" fillId="0" borderId="50" xfId="0" applyBorder="1" applyAlignment="1">
      <alignment vertical="center" wrapText="1"/>
    </xf>
    <xf numFmtId="0" fontId="32" fillId="0" borderId="67"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36" xfId="0" applyBorder="1" applyAlignment="1">
      <alignment horizontal="center" vertical="center" wrapText="1"/>
    </xf>
    <xf numFmtId="0" fontId="16" fillId="0" borderId="50"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4"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FF00"/>
      <color rgb="FFCCFF66"/>
      <color rgb="FF99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6"/>
  <sheetViews>
    <sheetView tabSelected="1" topLeftCell="A37" zoomScaleNormal="100" zoomScalePageLayoutView="80" workbookViewId="0">
      <selection activeCell="I39" sqref="I39"/>
    </sheetView>
  </sheetViews>
  <sheetFormatPr defaultColWidth="8.85546875" defaultRowHeight="15" x14ac:dyDescent="0.25"/>
  <cols>
    <col min="1" max="1" width="6.140625" style="1" bestFit="1" customWidth="1"/>
    <col min="2" max="2" width="21.28515625" style="1" customWidth="1"/>
    <col min="3" max="3" width="11.28515625" style="1" customWidth="1"/>
    <col min="4" max="4" width="15.140625" style="1" customWidth="1"/>
    <col min="5" max="5" width="15" style="1" customWidth="1"/>
    <col min="6" max="6" width="9.85546875" style="1" customWidth="1"/>
    <col min="7" max="7" width="11.85546875" style="1" customWidth="1"/>
    <col min="8" max="8" width="11.7109375" style="1" customWidth="1"/>
    <col min="9" max="9" width="11.42578125" style="1" customWidth="1"/>
    <col min="10" max="10" width="13.28515625" style="1" customWidth="1"/>
    <col min="11" max="11" width="14.42578125" style="1" customWidth="1"/>
    <col min="12" max="12" width="45.85546875" style="38" customWidth="1"/>
    <col min="13" max="13" width="10.7109375" style="1" customWidth="1"/>
    <col min="14" max="14" width="10.42578125" style="1" customWidth="1"/>
    <col min="15" max="15" width="13" style="3" customWidth="1"/>
    <col min="16" max="17" width="13.85546875" style="3" customWidth="1"/>
    <col min="18" max="18" width="19.28515625" style="1" customWidth="1"/>
    <col min="19" max="19" width="14.140625" style="1" customWidth="1"/>
    <col min="20" max="16384" width="8.85546875" style="1"/>
  </cols>
  <sheetData>
    <row r="1" spans="1:18" ht="15" customHeight="1" x14ac:dyDescent="0.25">
      <c r="F1" s="573" t="s">
        <v>390</v>
      </c>
      <c r="G1" s="573"/>
      <c r="H1" s="573"/>
      <c r="I1" s="573"/>
    </row>
    <row r="2" spans="1:18" ht="15" customHeight="1" x14ac:dyDescent="0.25">
      <c r="F2" s="573"/>
      <c r="G2" s="573"/>
      <c r="H2" s="573"/>
      <c r="I2" s="573"/>
    </row>
    <row r="3" spans="1:18" ht="15" customHeight="1" x14ac:dyDescent="0.25">
      <c r="F3" s="573"/>
      <c r="G3" s="573"/>
      <c r="H3" s="573"/>
      <c r="I3" s="573"/>
    </row>
    <row r="4" spans="1:18" ht="15" customHeight="1" x14ac:dyDescent="0.25">
      <c r="F4" s="573"/>
      <c r="G4" s="573"/>
      <c r="H4" s="573"/>
      <c r="I4" s="573"/>
    </row>
    <row r="5" spans="1:18" ht="15.75" customHeight="1" x14ac:dyDescent="0.25">
      <c r="F5" s="573"/>
      <c r="G5" s="573"/>
      <c r="H5" s="573"/>
      <c r="I5" s="573"/>
    </row>
    <row r="6" spans="1:18" ht="15.75" customHeight="1" x14ac:dyDescent="0.25">
      <c r="F6" s="573"/>
      <c r="G6" s="573"/>
      <c r="H6" s="573"/>
      <c r="I6" s="573"/>
    </row>
    <row r="7" spans="1:18" x14ac:dyDescent="0.25">
      <c r="L7" s="37"/>
    </row>
    <row r="8" spans="1:18" ht="60" customHeight="1" x14ac:dyDescent="0.25">
      <c r="A8" s="605" t="s">
        <v>20</v>
      </c>
      <c r="B8" s="605"/>
      <c r="C8" s="605"/>
      <c r="D8" s="605"/>
      <c r="E8" s="605"/>
      <c r="F8" s="605"/>
      <c r="G8" s="605"/>
      <c r="H8" s="605"/>
      <c r="I8" s="605"/>
      <c r="J8" s="605"/>
      <c r="K8" s="605"/>
      <c r="L8" s="605"/>
      <c r="M8" s="605"/>
      <c r="N8" s="605"/>
      <c r="O8" s="605"/>
      <c r="P8" s="605"/>
      <c r="Q8" s="605"/>
      <c r="R8" s="605"/>
    </row>
    <row r="9" spans="1:18" ht="40.5" customHeight="1" thickBot="1" x14ac:dyDescent="0.3">
      <c r="A9" s="630" t="s">
        <v>36</v>
      </c>
      <c r="B9" s="631"/>
      <c r="C9" s="631"/>
      <c r="D9" s="631"/>
      <c r="E9" s="631"/>
      <c r="F9" s="631"/>
      <c r="G9" s="631"/>
      <c r="H9" s="631"/>
      <c r="I9" s="631"/>
      <c r="J9" s="631"/>
      <c r="K9" s="631"/>
      <c r="L9" s="631"/>
      <c r="M9" s="631"/>
      <c r="N9" s="631"/>
      <c r="O9" s="631"/>
      <c r="P9" s="631"/>
      <c r="Q9" s="631"/>
      <c r="R9" s="631"/>
    </row>
    <row r="10" spans="1:18" ht="16.5" customHeight="1" thickBot="1" x14ac:dyDescent="0.3">
      <c r="A10" s="606" t="s">
        <v>0</v>
      </c>
      <c r="B10" s="607" t="s">
        <v>1</v>
      </c>
      <c r="C10" s="611" t="s">
        <v>6</v>
      </c>
      <c r="D10" s="609" t="s">
        <v>7</v>
      </c>
      <c r="E10" s="632" t="s">
        <v>21</v>
      </c>
      <c r="F10" s="633"/>
      <c r="G10" s="633"/>
      <c r="H10" s="633"/>
      <c r="I10" s="634"/>
      <c r="J10" s="616" t="s">
        <v>32</v>
      </c>
      <c r="K10" s="616" t="s">
        <v>26</v>
      </c>
      <c r="L10" s="627" t="s">
        <v>239</v>
      </c>
      <c r="M10" s="606" t="s">
        <v>23</v>
      </c>
      <c r="N10" s="611"/>
      <c r="O10" s="622" t="s">
        <v>24</v>
      </c>
      <c r="P10" s="622"/>
      <c r="Q10" s="624" t="s">
        <v>25</v>
      </c>
      <c r="R10" s="609" t="s">
        <v>295</v>
      </c>
    </row>
    <row r="11" spans="1:18" ht="27.75" customHeight="1" x14ac:dyDescent="0.25">
      <c r="A11" s="612"/>
      <c r="B11" s="619"/>
      <c r="C11" s="613"/>
      <c r="D11" s="614"/>
      <c r="E11" s="609" t="s">
        <v>22</v>
      </c>
      <c r="F11" s="606" t="s">
        <v>2</v>
      </c>
      <c r="G11" s="607"/>
      <c r="H11" s="607"/>
      <c r="I11" s="608"/>
      <c r="J11" s="617"/>
      <c r="K11" s="617"/>
      <c r="L11" s="628"/>
      <c r="M11" s="612"/>
      <c r="N11" s="613"/>
      <c r="O11" s="623"/>
      <c r="P11" s="623"/>
      <c r="Q11" s="625"/>
      <c r="R11" s="614"/>
    </row>
    <row r="12" spans="1:18" ht="213" customHeight="1" thickBot="1" x14ac:dyDescent="0.3">
      <c r="A12" s="635"/>
      <c r="B12" s="620"/>
      <c r="C12" s="621"/>
      <c r="D12" s="615"/>
      <c r="E12" s="610"/>
      <c r="F12" s="20" t="s">
        <v>8</v>
      </c>
      <c r="G12" s="16" t="s">
        <v>9</v>
      </c>
      <c r="H12" s="16" t="s">
        <v>10</v>
      </c>
      <c r="I12" s="21" t="s">
        <v>11</v>
      </c>
      <c r="J12" s="618"/>
      <c r="K12" s="618"/>
      <c r="L12" s="629"/>
      <c r="M12" s="20" t="s">
        <v>3</v>
      </c>
      <c r="N12" s="23" t="s">
        <v>4</v>
      </c>
      <c r="O12" s="22" t="s">
        <v>3</v>
      </c>
      <c r="P12" s="24" t="s">
        <v>4</v>
      </c>
      <c r="Q12" s="626"/>
      <c r="R12" s="615"/>
    </row>
    <row r="13" spans="1:18" ht="22.5" customHeight="1" thickBot="1" x14ac:dyDescent="0.3">
      <c r="A13" s="636" t="s">
        <v>37</v>
      </c>
      <c r="B13" s="637"/>
      <c r="C13" s="637"/>
      <c r="D13" s="637"/>
      <c r="E13" s="637"/>
      <c r="F13" s="637"/>
      <c r="G13" s="637"/>
      <c r="H13" s="637"/>
      <c r="I13" s="637"/>
      <c r="J13" s="637"/>
      <c r="K13" s="637"/>
      <c r="L13" s="637"/>
      <c r="M13" s="637"/>
      <c r="N13" s="637"/>
      <c r="O13" s="637"/>
      <c r="P13" s="637"/>
      <c r="Q13" s="637"/>
      <c r="R13" s="638"/>
    </row>
    <row r="14" spans="1:18" ht="21" customHeight="1" thickBot="1" x14ac:dyDescent="0.3">
      <c r="A14" s="602" t="s">
        <v>38</v>
      </c>
      <c r="B14" s="603"/>
      <c r="C14" s="603"/>
      <c r="D14" s="603"/>
      <c r="E14" s="603"/>
      <c r="F14" s="603"/>
      <c r="G14" s="603"/>
      <c r="H14" s="603"/>
      <c r="I14" s="603"/>
      <c r="J14" s="603"/>
      <c r="K14" s="603"/>
      <c r="L14" s="603"/>
      <c r="M14" s="603"/>
      <c r="N14" s="603"/>
      <c r="O14" s="603"/>
      <c r="P14" s="603"/>
      <c r="Q14" s="603"/>
      <c r="R14" s="604"/>
    </row>
    <row r="15" spans="1:18" s="35" customFormat="1" ht="45" customHeight="1" thickBot="1" x14ac:dyDescent="0.3">
      <c r="A15" s="655">
        <v>1</v>
      </c>
      <c r="B15" s="656" t="s">
        <v>39</v>
      </c>
      <c r="C15" s="657" t="s">
        <v>240</v>
      </c>
      <c r="D15" s="405">
        <v>455000</v>
      </c>
      <c r="E15" s="406">
        <f>D15/7*3</f>
        <v>195000</v>
      </c>
      <c r="F15" s="163">
        <v>100</v>
      </c>
      <c r="G15" s="88"/>
      <c r="H15" s="88"/>
      <c r="I15" s="164"/>
      <c r="J15" s="407">
        <v>65000</v>
      </c>
      <c r="K15" s="137"/>
      <c r="L15" s="117" t="s">
        <v>378</v>
      </c>
      <c r="M15" s="586" t="s">
        <v>14</v>
      </c>
      <c r="N15" s="587"/>
      <c r="O15" s="588" t="s">
        <v>14</v>
      </c>
      <c r="P15" s="587"/>
      <c r="Q15" s="432">
        <f>D15-E15</f>
        <v>260000</v>
      </c>
      <c r="R15" s="538" t="s">
        <v>40</v>
      </c>
    </row>
    <row r="16" spans="1:18" s="35" customFormat="1" ht="45.75" customHeight="1" thickBot="1" x14ac:dyDescent="0.3">
      <c r="A16" s="561"/>
      <c r="B16" s="575"/>
      <c r="C16" s="658"/>
      <c r="D16" s="139">
        <v>0</v>
      </c>
      <c r="E16" s="410">
        <f t="shared" ref="E16:E18" si="0">D16/7*3</f>
        <v>0</v>
      </c>
      <c r="F16" s="107"/>
      <c r="G16" s="141"/>
      <c r="H16" s="141"/>
      <c r="I16" s="142"/>
      <c r="J16" s="143"/>
      <c r="K16" s="140"/>
      <c r="L16" s="95" t="s">
        <v>304</v>
      </c>
      <c r="M16" s="586" t="s">
        <v>14</v>
      </c>
      <c r="N16" s="587"/>
      <c r="O16" s="588" t="s">
        <v>14</v>
      </c>
      <c r="P16" s="587"/>
      <c r="Q16" s="432">
        <f t="shared" ref="Q16:Q35" si="1">D16-E16</f>
        <v>0</v>
      </c>
      <c r="R16" s="539"/>
    </row>
    <row r="17" spans="1:18" s="35" customFormat="1" ht="35.25" customHeight="1" thickBot="1" x14ac:dyDescent="0.3">
      <c r="A17" s="561"/>
      <c r="B17" s="575"/>
      <c r="C17" s="658"/>
      <c r="D17" s="139">
        <v>200000</v>
      </c>
      <c r="E17" s="410">
        <f t="shared" si="0"/>
        <v>85714.28571428571</v>
      </c>
      <c r="F17" s="107">
        <v>100</v>
      </c>
      <c r="G17" s="141"/>
      <c r="H17" s="141"/>
      <c r="I17" s="142"/>
      <c r="J17" s="143"/>
      <c r="K17" s="140"/>
      <c r="L17" s="95" t="s">
        <v>305</v>
      </c>
      <c r="M17" s="144">
        <v>2020</v>
      </c>
      <c r="N17" s="289">
        <v>2022</v>
      </c>
      <c r="O17" s="146">
        <v>2023</v>
      </c>
      <c r="P17" s="147">
        <v>2026</v>
      </c>
      <c r="Q17" s="432">
        <f t="shared" si="1"/>
        <v>114285.71428571429</v>
      </c>
      <c r="R17" s="539"/>
    </row>
    <row r="18" spans="1:18" s="35" customFormat="1" ht="46.5" customHeight="1" thickBot="1" x14ac:dyDescent="0.3">
      <c r="A18" s="561"/>
      <c r="B18" s="575"/>
      <c r="C18" s="658"/>
      <c r="D18" s="139">
        <v>20000</v>
      </c>
      <c r="E18" s="410">
        <f t="shared" si="0"/>
        <v>8571.4285714285725</v>
      </c>
      <c r="F18" s="107">
        <v>100</v>
      </c>
      <c r="G18" s="141"/>
      <c r="H18" s="141"/>
      <c r="I18" s="142"/>
      <c r="J18" s="143"/>
      <c r="K18" s="140"/>
      <c r="L18" s="95" t="s">
        <v>306</v>
      </c>
      <c r="M18" s="144">
        <v>2020</v>
      </c>
      <c r="N18" s="289">
        <v>2022</v>
      </c>
      <c r="O18" s="146">
        <v>2023</v>
      </c>
      <c r="P18" s="147">
        <v>2026</v>
      </c>
      <c r="Q18" s="432">
        <f t="shared" si="1"/>
        <v>11428.571428571428</v>
      </c>
      <c r="R18" s="539"/>
    </row>
    <row r="19" spans="1:18" s="35" customFormat="1" ht="42" customHeight="1" thickBot="1" x14ac:dyDescent="0.3">
      <c r="A19" s="583">
        <v>7</v>
      </c>
      <c r="B19" s="569" t="s">
        <v>41</v>
      </c>
      <c r="C19" s="571" t="s">
        <v>240</v>
      </c>
      <c r="D19" s="409">
        <v>168000</v>
      </c>
      <c r="E19" s="410">
        <f>D19/7*3</f>
        <v>72000</v>
      </c>
      <c r="F19" s="107">
        <v>100</v>
      </c>
      <c r="G19" s="141"/>
      <c r="H19" s="141"/>
      <c r="I19" s="142"/>
      <c r="J19" s="408">
        <v>24000</v>
      </c>
      <c r="K19" s="140"/>
      <c r="L19" s="95" t="s">
        <v>307</v>
      </c>
      <c r="M19" s="144">
        <v>2020</v>
      </c>
      <c r="N19" s="290">
        <v>2022</v>
      </c>
      <c r="O19" s="146">
        <v>2023</v>
      </c>
      <c r="P19" s="147">
        <v>2026</v>
      </c>
      <c r="Q19" s="432">
        <f t="shared" si="1"/>
        <v>96000</v>
      </c>
      <c r="R19" s="538" t="s">
        <v>40</v>
      </c>
    </row>
    <row r="20" spans="1:18" s="35" customFormat="1" ht="44.25" customHeight="1" thickBot="1" x14ac:dyDescent="0.3">
      <c r="A20" s="584"/>
      <c r="B20" s="570"/>
      <c r="C20" s="572"/>
      <c r="D20" s="409">
        <v>4000000</v>
      </c>
      <c r="E20" s="410">
        <f t="shared" ref="E20:E35" si="2">D20/7*3</f>
        <v>1714285.7142857146</v>
      </c>
      <c r="F20" s="107"/>
      <c r="G20" s="141"/>
      <c r="H20" s="141"/>
      <c r="I20" s="142">
        <v>100</v>
      </c>
      <c r="J20" s="143"/>
      <c r="K20" s="140"/>
      <c r="L20" s="95" t="s">
        <v>308</v>
      </c>
      <c r="M20" s="144">
        <v>2020</v>
      </c>
      <c r="N20" s="145">
        <v>2022</v>
      </c>
      <c r="O20" s="146">
        <v>2023</v>
      </c>
      <c r="P20" s="147">
        <v>2026</v>
      </c>
      <c r="Q20" s="432">
        <f t="shared" si="1"/>
        <v>2285714.2857142854</v>
      </c>
      <c r="R20" s="539"/>
    </row>
    <row r="21" spans="1:18" s="35" customFormat="1" ht="44.25" customHeight="1" thickBot="1" x14ac:dyDescent="0.3">
      <c r="A21" s="584"/>
      <c r="B21" s="570"/>
      <c r="C21" s="572"/>
      <c r="D21" s="139">
        <v>0</v>
      </c>
      <c r="E21" s="410">
        <f t="shared" si="2"/>
        <v>0</v>
      </c>
      <c r="F21" s="107"/>
      <c r="G21" s="141"/>
      <c r="H21" s="141"/>
      <c r="I21" s="142"/>
      <c r="J21" s="143"/>
      <c r="K21" s="140"/>
      <c r="L21" s="95" t="s">
        <v>309</v>
      </c>
      <c r="M21" s="144">
        <v>2020</v>
      </c>
      <c r="N21" s="145">
        <v>2022</v>
      </c>
      <c r="O21" s="146">
        <v>2023</v>
      </c>
      <c r="P21" s="147">
        <v>2026</v>
      </c>
      <c r="Q21" s="432">
        <f t="shared" si="1"/>
        <v>0</v>
      </c>
      <c r="R21" s="539"/>
    </row>
    <row r="22" spans="1:18" s="35" customFormat="1" ht="58.5" customHeight="1" thickBot="1" x14ac:dyDescent="0.3">
      <c r="A22" s="584"/>
      <c r="B22" s="570"/>
      <c r="C22" s="572"/>
      <c r="D22" s="139">
        <v>30000</v>
      </c>
      <c r="E22" s="410">
        <f t="shared" si="2"/>
        <v>12857.142857142855</v>
      </c>
      <c r="F22" s="107">
        <v>100</v>
      </c>
      <c r="G22" s="141"/>
      <c r="H22" s="141"/>
      <c r="I22" s="142"/>
      <c r="J22" s="143"/>
      <c r="K22" s="140"/>
      <c r="L22" s="95" t="s">
        <v>310</v>
      </c>
      <c r="M22" s="144">
        <v>2020</v>
      </c>
      <c r="N22" s="145">
        <v>2022</v>
      </c>
      <c r="O22" s="146">
        <v>2023</v>
      </c>
      <c r="P22" s="147">
        <v>2026</v>
      </c>
      <c r="Q22" s="432">
        <f t="shared" si="1"/>
        <v>17142.857142857145</v>
      </c>
      <c r="R22" s="539"/>
    </row>
    <row r="23" spans="1:18" s="35" customFormat="1" ht="44.25" customHeight="1" thickBot="1" x14ac:dyDescent="0.3">
      <c r="A23" s="584"/>
      <c r="B23" s="570"/>
      <c r="C23" s="572"/>
      <c r="D23" s="139">
        <v>56000</v>
      </c>
      <c r="E23" s="410">
        <f t="shared" si="2"/>
        <v>24000</v>
      </c>
      <c r="F23" s="107">
        <v>100</v>
      </c>
      <c r="G23" s="141"/>
      <c r="H23" s="141"/>
      <c r="I23" s="142"/>
      <c r="J23" s="143"/>
      <c r="K23" s="140"/>
      <c r="L23" s="95" t="s">
        <v>311</v>
      </c>
      <c r="M23" s="144">
        <v>2020</v>
      </c>
      <c r="N23" s="145">
        <v>2022</v>
      </c>
      <c r="O23" s="146">
        <v>2023</v>
      </c>
      <c r="P23" s="147">
        <v>2026</v>
      </c>
      <c r="Q23" s="432">
        <f t="shared" si="1"/>
        <v>32000</v>
      </c>
      <c r="R23" s="567"/>
    </row>
    <row r="24" spans="1:18" s="35" customFormat="1" ht="44.25" customHeight="1" thickBot="1" x14ac:dyDescent="0.3">
      <c r="A24" s="584"/>
      <c r="B24" s="570"/>
      <c r="C24" s="572"/>
      <c r="D24" s="139">
        <v>35000</v>
      </c>
      <c r="E24" s="410">
        <f t="shared" si="2"/>
        <v>15000</v>
      </c>
      <c r="F24" s="107">
        <v>100</v>
      </c>
      <c r="G24" s="141"/>
      <c r="H24" s="141"/>
      <c r="I24" s="142"/>
      <c r="J24" s="143"/>
      <c r="K24" s="140"/>
      <c r="L24" s="95" t="s">
        <v>312</v>
      </c>
      <c r="M24" s="144">
        <v>2020</v>
      </c>
      <c r="N24" s="145">
        <v>2022</v>
      </c>
      <c r="O24" s="146">
        <v>2023</v>
      </c>
      <c r="P24" s="147">
        <v>2026</v>
      </c>
      <c r="Q24" s="432">
        <f t="shared" si="1"/>
        <v>20000</v>
      </c>
      <c r="R24" s="567"/>
    </row>
    <row r="25" spans="1:18" s="35" customFormat="1" ht="44.25" customHeight="1" thickBot="1" x14ac:dyDescent="0.3">
      <c r="A25" s="584"/>
      <c r="B25" s="570"/>
      <c r="C25" s="572"/>
      <c r="D25" s="139">
        <v>210000</v>
      </c>
      <c r="E25" s="410">
        <f t="shared" si="2"/>
        <v>90000</v>
      </c>
      <c r="F25" s="107">
        <v>100</v>
      </c>
      <c r="G25" s="141"/>
      <c r="H25" s="141"/>
      <c r="I25" s="142"/>
      <c r="J25" s="143"/>
      <c r="K25" s="140"/>
      <c r="L25" s="95" t="s">
        <v>313</v>
      </c>
      <c r="M25" s="593" t="s">
        <v>14</v>
      </c>
      <c r="N25" s="594"/>
      <c r="O25" s="595" t="s">
        <v>14</v>
      </c>
      <c r="P25" s="594"/>
      <c r="Q25" s="432">
        <f t="shared" si="1"/>
        <v>120000</v>
      </c>
      <c r="R25" s="567"/>
    </row>
    <row r="26" spans="1:18" s="35" customFormat="1" ht="44.25" customHeight="1" thickBot="1" x14ac:dyDescent="0.3">
      <c r="A26" s="585"/>
      <c r="B26" s="570"/>
      <c r="C26" s="572"/>
      <c r="D26" s="409">
        <v>40000</v>
      </c>
      <c r="E26" s="410">
        <f t="shared" si="2"/>
        <v>17142.857142857145</v>
      </c>
      <c r="F26" s="107">
        <v>50</v>
      </c>
      <c r="G26" s="141">
        <v>25</v>
      </c>
      <c r="H26" s="141"/>
      <c r="I26" s="142">
        <v>25</v>
      </c>
      <c r="J26" s="143">
        <v>1000</v>
      </c>
      <c r="K26" s="140"/>
      <c r="L26" s="95" t="s">
        <v>314</v>
      </c>
      <c r="M26" s="144">
        <v>2020</v>
      </c>
      <c r="N26" s="145">
        <v>2022</v>
      </c>
      <c r="O26" s="127">
        <v>2023</v>
      </c>
      <c r="P26" s="148">
        <v>2026</v>
      </c>
      <c r="Q26" s="432">
        <f t="shared" si="1"/>
        <v>22857.142857142855</v>
      </c>
      <c r="R26" s="568"/>
    </row>
    <row r="27" spans="1:18" s="35" customFormat="1" ht="44.25" customHeight="1" thickBot="1" x14ac:dyDescent="0.3">
      <c r="A27" s="583"/>
      <c r="B27" s="569" t="s">
        <v>42</v>
      </c>
      <c r="C27" s="569" t="s">
        <v>240</v>
      </c>
      <c r="D27" s="412">
        <v>85000</v>
      </c>
      <c r="E27" s="410">
        <f>D27/7*3</f>
        <v>36428.571428571428</v>
      </c>
      <c r="F27" s="292">
        <v>50</v>
      </c>
      <c r="G27" s="292"/>
      <c r="H27" s="293"/>
      <c r="I27" s="123">
        <v>50</v>
      </c>
      <c r="J27" s="411">
        <v>12689</v>
      </c>
      <c r="K27" s="291"/>
      <c r="L27" s="296" t="s">
        <v>315</v>
      </c>
      <c r="M27" s="646" t="s">
        <v>14</v>
      </c>
      <c r="N27" s="594"/>
      <c r="O27" s="595" t="s">
        <v>14</v>
      </c>
      <c r="P27" s="594"/>
      <c r="Q27" s="432">
        <f t="shared" si="1"/>
        <v>48571.428571428572</v>
      </c>
      <c r="R27" s="596" t="s">
        <v>40</v>
      </c>
    </row>
    <row r="28" spans="1:18" s="35" customFormat="1" ht="67.5" customHeight="1" thickBot="1" x14ac:dyDescent="0.3">
      <c r="A28" s="561"/>
      <c r="B28" s="558"/>
      <c r="C28" s="558"/>
      <c r="D28" s="295">
        <v>0</v>
      </c>
      <c r="E28" s="410">
        <f t="shared" si="2"/>
        <v>0</v>
      </c>
      <c r="F28" s="294"/>
      <c r="G28" s="294"/>
      <c r="H28" s="129"/>
      <c r="I28" s="129"/>
      <c r="J28" s="129"/>
      <c r="K28" s="128"/>
      <c r="L28" s="297" t="s">
        <v>379</v>
      </c>
      <c r="M28" s="294">
        <v>2020</v>
      </c>
      <c r="N28" s="130">
        <v>2022</v>
      </c>
      <c r="O28" s="127">
        <v>2023</v>
      </c>
      <c r="P28" s="148">
        <v>2026</v>
      </c>
      <c r="Q28" s="432">
        <f t="shared" si="1"/>
        <v>0</v>
      </c>
      <c r="R28" s="564"/>
    </row>
    <row r="29" spans="1:18" s="35" customFormat="1" ht="43.5" customHeight="1" thickBot="1" x14ac:dyDescent="0.3">
      <c r="A29" s="562"/>
      <c r="B29" s="559"/>
      <c r="C29" s="559"/>
      <c r="D29" s="171">
        <v>0</v>
      </c>
      <c r="E29" s="410">
        <f t="shared" si="2"/>
        <v>0</v>
      </c>
      <c r="F29" s="170"/>
      <c r="G29" s="171"/>
      <c r="H29" s="169"/>
      <c r="I29" s="169"/>
      <c r="J29" s="169"/>
      <c r="K29" s="171"/>
      <c r="L29" s="457" t="s">
        <v>317</v>
      </c>
      <c r="M29" s="173">
        <v>2020</v>
      </c>
      <c r="N29" s="173">
        <v>2022</v>
      </c>
      <c r="O29" s="146">
        <v>2023</v>
      </c>
      <c r="P29" s="147">
        <v>2026</v>
      </c>
      <c r="Q29" s="432">
        <f t="shared" si="1"/>
        <v>0</v>
      </c>
      <c r="R29" s="565"/>
    </row>
    <row r="30" spans="1:18" s="35" customFormat="1" ht="31.5" customHeight="1" thickBot="1" x14ac:dyDescent="0.3">
      <c r="A30" s="598"/>
      <c r="B30" s="597" t="s">
        <v>298</v>
      </c>
      <c r="C30" s="669" t="s">
        <v>241</v>
      </c>
      <c r="D30" s="171">
        <v>0</v>
      </c>
      <c r="E30" s="410">
        <f t="shared" si="2"/>
        <v>0</v>
      </c>
      <c r="F30" s="170"/>
      <c r="G30" s="171"/>
      <c r="H30" s="169"/>
      <c r="I30" s="169"/>
      <c r="J30" s="169"/>
      <c r="K30" s="171"/>
      <c r="L30" s="457" t="s">
        <v>316</v>
      </c>
      <c r="M30" s="600" t="s">
        <v>14</v>
      </c>
      <c r="N30" s="601"/>
      <c r="O30" s="595" t="s">
        <v>14</v>
      </c>
      <c r="P30" s="594"/>
      <c r="Q30" s="432">
        <f t="shared" si="1"/>
        <v>0</v>
      </c>
      <c r="R30" s="596" t="s">
        <v>43</v>
      </c>
    </row>
    <row r="31" spans="1:18" s="35" customFormat="1" ht="66" customHeight="1" thickBot="1" x14ac:dyDescent="0.3">
      <c r="A31" s="561"/>
      <c r="B31" s="558"/>
      <c r="C31" s="670"/>
      <c r="D31" s="171">
        <v>0</v>
      </c>
      <c r="E31" s="410">
        <f t="shared" si="2"/>
        <v>0</v>
      </c>
      <c r="F31" s="170"/>
      <c r="G31" s="171"/>
      <c r="H31" s="169"/>
      <c r="I31" s="169"/>
      <c r="J31" s="169"/>
      <c r="K31" s="171"/>
      <c r="L31" s="457" t="s">
        <v>296</v>
      </c>
      <c r="M31" s="247">
        <v>2020</v>
      </c>
      <c r="N31" s="247">
        <v>2022</v>
      </c>
      <c r="O31" s="146">
        <v>2023</v>
      </c>
      <c r="P31" s="147">
        <v>2026</v>
      </c>
      <c r="Q31" s="432">
        <f t="shared" si="1"/>
        <v>0</v>
      </c>
      <c r="R31" s="564"/>
    </row>
    <row r="32" spans="1:18" s="35" customFormat="1" ht="43.5" customHeight="1" thickBot="1" x14ac:dyDescent="0.3">
      <c r="A32" s="562"/>
      <c r="B32" s="559"/>
      <c r="C32" s="671"/>
      <c r="D32" s="171">
        <v>3000</v>
      </c>
      <c r="E32" s="410">
        <f t="shared" si="2"/>
        <v>1285.7142857142858</v>
      </c>
      <c r="F32" s="170">
        <v>100</v>
      </c>
      <c r="G32" s="171"/>
      <c r="H32" s="169"/>
      <c r="I32" s="169"/>
      <c r="J32" s="169"/>
      <c r="K32" s="171"/>
      <c r="L32" s="457" t="s">
        <v>297</v>
      </c>
      <c r="M32" s="600" t="s">
        <v>19</v>
      </c>
      <c r="N32" s="601"/>
      <c r="O32" s="595" t="s">
        <v>19</v>
      </c>
      <c r="P32" s="594"/>
      <c r="Q32" s="432">
        <f t="shared" si="1"/>
        <v>1714.2857142857142</v>
      </c>
      <c r="R32" s="599"/>
    </row>
    <row r="33" spans="1:18" s="35" customFormat="1" ht="45.75" customHeight="1" thickBot="1" x14ac:dyDescent="0.3">
      <c r="A33" s="598"/>
      <c r="B33" s="597" t="s">
        <v>44</v>
      </c>
      <c r="C33" s="669" t="s">
        <v>242</v>
      </c>
      <c r="D33" s="171">
        <v>0</v>
      </c>
      <c r="E33" s="410">
        <f>D33/7*3</f>
        <v>0</v>
      </c>
      <c r="F33" s="170"/>
      <c r="G33" s="171"/>
      <c r="H33" s="169"/>
      <c r="I33" s="169"/>
      <c r="J33" s="169"/>
      <c r="K33" s="171"/>
      <c r="L33" s="457" t="s">
        <v>318</v>
      </c>
      <c r="M33" s="600" t="s">
        <v>14</v>
      </c>
      <c r="N33" s="601"/>
      <c r="O33" s="595" t="s">
        <v>14</v>
      </c>
      <c r="P33" s="594"/>
      <c r="Q33" s="432">
        <f t="shared" si="1"/>
        <v>0</v>
      </c>
      <c r="R33" s="647" t="s">
        <v>45</v>
      </c>
    </row>
    <row r="34" spans="1:18" s="35" customFormat="1" ht="60" customHeight="1" thickBot="1" x14ac:dyDescent="0.3">
      <c r="A34" s="561"/>
      <c r="B34" s="558"/>
      <c r="C34" s="670"/>
      <c r="D34" s="171">
        <v>0</v>
      </c>
      <c r="E34" s="410">
        <f t="shared" si="2"/>
        <v>0</v>
      </c>
      <c r="F34" s="170"/>
      <c r="G34" s="171"/>
      <c r="H34" s="169"/>
      <c r="I34" s="169"/>
      <c r="J34" s="169"/>
      <c r="K34" s="171"/>
      <c r="L34" s="457" t="s">
        <v>319</v>
      </c>
      <c r="M34" s="247">
        <v>2020</v>
      </c>
      <c r="N34" s="247">
        <v>2022</v>
      </c>
      <c r="O34" s="146">
        <v>2023</v>
      </c>
      <c r="P34" s="147">
        <v>2026</v>
      </c>
      <c r="Q34" s="432">
        <f t="shared" si="1"/>
        <v>0</v>
      </c>
      <c r="R34" s="564"/>
    </row>
    <row r="35" spans="1:18" s="35" customFormat="1" ht="52.5" customHeight="1" thickBot="1" x14ac:dyDescent="0.3">
      <c r="A35" s="562"/>
      <c r="B35" s="559"/>
      <c r="C35" s="671"/>
      <c r="D35" s="172">
        <v>7000</v>
      </c>
      <c r="E35" s="410">
        <f t="shared" si="2"/>
        <v>3000</v>
      </c>
      <c r="F35" s="170">
        <v>100</v>
      </c>
      <c r="G35" s="172"/>
      <c r="H35" s="170"/>
      <c r="I35" s="170"/>
      <c r="J35" s="170">
        <v>1000</v>
      </c>
      <c r="K35" s="172"/>
      <c r="L35" s="458" t="s">
        <v>320</v>
      </c>
      <c r="M35" s="247">
        <v>2020</v>
      </c>
      <c r="N35" s="247">
        <v>2022</v>
      </c>
      <c r="O35" s="146">
        <v>2023</v>
      </c>
      <c r="P35" s="147">
        <v>2026</v>
      </c>
      <c r="Q35" s="432">
        <f t="shared" si="1"/>
        <v>4000</v>
      </c>
      <c r="R35" s="565"/>
    </row>
    <row r="36" spans="1:18" ht="31.5" customHeight="1" x14ac:dyDescent="0.25">
      <c r="A36" s="650" t="s">
        <v>46</v>
      </c>
      <c r="B36" s="651"/>
      <c r="C36" s="651"/>
      <c r="D36" s="651"/>
      <c r="E36" s="651"/>
      <c r="F36" s="651"/>
      <c r="G36" s="651"/>
      <c r="H36" s="651"/>
      <c r="I36" s="651"/>
      <c r="J36" s="651"/>
      <c r="K36" s="651"/>
      <c r="L36" s="651"/>
      <c r="M36" s="651"/>
      <c r="N36" s="651"/>
      <c r="O36" s="651"/>
      <c r="P36" s="651"/>
      <c r="Q36" s="651"/>
      <c r="R36" s="652"/>
    </row>
    <row r="37" spans="1:18" ht="57.75" customHeight="1" x14ac:dyDescent="0.25">
      <c r="A37" s="654">
        <v>1</v>
      </c>
      <c r="B37" s="548" t="s">
        <v>47</v>
      </c>
      <c r="C37" s="653" t="s">
        <v>243</v>
      </c>
      <c r="D37" s="56">
        <v>7000</v>
      </c>
      <c r="E37" s="430">
        <f>D37/7*3</f>
        <v>3000</v>
      </c>
      <c r="F37" s="118">
        <v>100</v>
      </c>
      <c r="G37" s="57"/>
      <c r="H37" s="58"/>
      <c r="I37" s="119"/>
      <c r="J37" s="36"/>
      <c r="K37" s="59"/>
      <c r="L37" s="166" t="s">
        <v>321</v>
      </c>
      <c r="M37" s="107">
        <v>2020</v>
      </c>
      <c r="N37" s="298">
        <v>2022</v>
      </c>
      <c r="O37" s="299">
        <v>2023</v>
      </c>
      <c r="P37" s="298">
        <v>2026</v>
      </c>
      <c r="Q37" s="433">
        <f>D37-E37</f>
        <v>4000</v>
      </c>
      <c r="R37" s="592" t="s">
        <v>48</v>
      </c>
    </row>
    <row r="38" spans="1:18" ht="38.25" customHeight="1" x14ac:dyDescent="0.25">
      <c r="A38" s="561"/>
      <c r="B38" s="575"/>
      <c r="C38" s="564"/>
      <c r="D38" s="56">
        <v>15000</v>
      </c>
      <c r="E38" s="430">
        <f t="shared" ref="E38:E41" si="3">D38/7*3</f>
        <v>6428.5714285714275</v>
      </c>
      <c r="F38" s="25">
        <v>100</v>
      </c>
      <c r="G38" s="57"/>
      <c r="H38" s="58"/>
      <c r="I38" s="39"/>
      <c r="J38" s="36"/>
      <c r="K38" s="59"/>
      <c r="L38" s="167" t="s">
        <v>322</v>
      </c>
      <c r="M38" s="60">
        <v>2020</v>
      </c>
      <c r="N38" s="61">
        <v>2022</v>
      </c>
      <c r="O38" s="62">
        <v>2023</v>
      </c>
      <c r="P38" s="63">
        <v>2026</v>
      </c>
      <c r="Q38" s="433">
        <f t="shared" ref="Q38:Q42" si="4">D38-E38</f>
        <v>8571.4285714285725</v>
      </c>
      <c r="R38" s="567"/>
    </row>
    <row r="39" spans="1:18" ht="38.25" customHeight="1" x14ac:dyDescent="0.25">
      <c r="A39" s="561"/>
      <c r="B39" s="575"/>
      <c r="C39" s="564"/>
      <c r="D39" s="73">
        <v>5000</v>
      </c>
      <c r="E39" s="430">
        <f t="shared" si="3"/>
        <v>2142.8571428571431</v>
      </c>
      <c r="F39" s="28">
        <v>100</v>
      </c>
      <c r="G39" s="70"/>
      <c r="H39" s="75"/>
      <c r="I39" s="76"/>
      <c r="J39" s="74">
        <v>500</v>
      </c>
      <c r="K39" s="72"/>
      <c r="L39" s="168" t="s">
        <v>323</v>
      </c>
      <c r="M39" s="25">
        <v>2020</v>
      </c>
      <c r="N39" s="26">
        <v>2022</v>
      </c>
      <c r="O39" s="27">
        <v>2023</v>
      </c>
      <c r="P39" s="71">
        <v>2026</v>
      </c>
      <c r="Q39" s="433">
        <f t="shared" si="4"/>
        <v>2857.1428571428569</v>
      </c>
      <c r="R39" s="567"/>
    </row>
    <row r="40" spans="1:18" ht="56.25" customHeight="1" x14ac:dyDescent="0.25">
      <c r="A40" s="574">
        <v>2</v>
      </c>
      <c r="B40" s="557" t="s">
        <v>375</v>
      </c>
      <c r="C40" s="557" t="s">
        <v>244</v>
      </c>
      <c r="D40" s="493">
        <v>100000</v>
      </c>
      <c r="E40" s="430">
        <f t="shared" si="3"/>
        <v>42857.142857142855</v>
      </c>
      <c r="F40" s="121">
        <v>100</v>
      </c>
      <c r="G40" s="122"/>
      <c r="H40" s="123"/>
      <c r="I40" s="124"/>
      <c r="J40" s="120"/>
      <c r="K40" s="125"/>
      <c r="L40" s="98" t="s">
        <v>299</v>
      </c>
      <c r="M40" s="107">
        <v>2020</v>
      </c>
      <c r="N40" s="108">
        <v>2022</v>
      </c>
      <c r="O40" s="109">
        <v>2023</v>
      </c>
      <c r="P40" s="126">
        <v>2026</v>
      </c>
      <c r="Q40" s="433">
        <f t="shared" si="4"/>
        <v>57142.857142857145</v>
      </c>
      <c r="R40" s="580" t="s">
        <v>389</v>
      </c>
    </row>
    <row r="41" spans="1:18" ht="66.75" customHeight="1" x14ac:dyDescent="0.25">
      <c r="A41" s="575"/>
      <c r="B41" s="558"/>
      <c r="C41" s="558"/>
      <c r="D41" s="493">
        <v>0</v>
      </c>
      <c r="E41" s="492">
        <f t="shared" si="3"/>
        <v>0</v>
      </c>
      <c r="F41" s="121"/>
      <c r="G41" s="165"/>
      <c r="H41" s="123"/>
      <c r="I41" s="124"/>
      <c r="J41" s="120">
        <v>0</v>
      </c>
      <c r="K41" s="125"/>
      <c r="L41" s="98" t="s">
        <v>52</v>
      </c>
      <c r="M41" s="249"/>
      <c r="N41" s="248"/>
      <c r="O41" s="250">
        <v>2023</v>
      </c>
      <c r="P41" s="300">
        <v>2026</v>
      </c>
      <c r="Q41" s="494">
        <f t="shared" si="4"/>
        <v>0</v>
      </c>
      <c r="R41" s="581"/>
    </row>
    <row r="42" spans="1:18" ht="66.75" customHeight="1" x14ac:dyDescent="0.25">
      <c r="A42" s="576"/>
      <c r="B42" s="577"/>
      <c r="C42" s="577"/>
      <c r="D42" s="496">
        <v>170000</v>
      </c>
      <c r="E42" s="497">
        <v>170000</v>
      </c>
      <c r="F42" s="141">
        <v>100</v>
      </c>
      <c r="G42" s="152"/>
      <c r="H42" s="141"/>
      <c r="I42" s="141"/>
      <c r="J42" s="141"/>
      <c r="K42" s="141"/>
      <c r="L42" s="498" t="s">
        <v>411</v>
      </c>
      <c r="M42" s="141">
        <v>2020</v>
      </c>
      <c r="N42" s="152">
        <v>2022</v>
      </c>
      <c r="O42" s="578" t="s">
        <v>292</v>
      </c>
      <c r="P42" s="579"/>
      <c r="Q42" s="499">
        <f t="shared" si="4"/>
        <v>0</v>
      </c>
      <c r="R42" s="582"/>
    </row>
    <row r="43" spans="1:18" x14ac:dyDescent="0.25">
      <c r="A43" s="500"/>
      <c r="B43" s="501"/>
      <c r="C43" s="501"/>
      <c r="D43" s="665" t="s">
        <v>393</v>
      </c>
      <c r="E43" s="665"/>
      <c r="F43" s="665"/>
      <c r="G43" s="665"/>
      <c r="H43" s="665"/>
      <c r="I43" s="665"/>
      <c r="J43" s="665"/>
      <c r="K43" s="665"/>
      <c r="L43" s="665"/>
      <c r="M43" s="141"/>
      <c r="N43" s="152"/>
      <c r="O43" s="502"/>
      <c r="P43" s="502"/>
      <c r="Q43" s="499"/>
      <c r="R43" s="152"/>
    </row>
    <row r="44" spans="1:18" ht="26.25" customHeight="1" thickBot="1" x14ac:dyDescent="0.3">
      <c r="A44" s="648" t="s">
        <v>49</v>
      </c>
      <c r="B44" s="649"/>
      <c r="C44" s="649"/>
      <c r="D44" s="649"/>
      <c r="E44" s="649"/>
      <c r="F44" s="649"/>
      <c r="G44" s="649"/>
      <c r="H44" s="649"/>
      <c r="I44" s="649"/>
      <c r="J44" s="649"/>
      <c r="K44" s="649"/>
      <c r="L44" s="649"/>
      <c r="M44" s="649"/>
      <c r="N44" s="649"/>
      <c r="O44" s="649"/>
      <c r="P44" s="649"/>
      <c r="Q44" s="649"/>
      <c r="R44" s="649"/>
    </row>
    <row r="45" spans="1:18" ht="23.25" customHeight="1" thickBot="1" x14ac:dyDescent="0.3">
      <c r="A45" s="666" t="s">
        <v>50</v>
      </c>
      <c r="B45" s="667"/>
      <c r="C45" s="667"/>
      <c r="D45" s="667"/>
      <c r="E45" s="667"/>
      <c r="F45" s="667"/>
      <c r="G45" s="667"/>
      <c r="H45" s="667"/>
      <c r="I45" s="667"/>
      <c r="J45" s="667"/>
      <c r="K45" s="667"/>
      <c r="L45" s="667"/>
      <c r="M45" s="667"/>
      <c r="N45" s="667"/>
      <c r="O45" s="667"/>
      <c r="P45" s="667"/>
      <c r="Q45" s="667"/>
      <c r="R45" s="668"/>
    </row>
    <row r="46" spans="1:18" s="35" customFormat="1" ht="35.25" customHeight="1" thickBot="1" x14ac:dyDescent="0.3">
      <c r="A46" s="639">
        <v>3</v>
      </c>
      <c r="B46" s="547" t="s">
        <v>51</v>
      </c>
      <c r="C46" s="550" t="s">
        <v>245</v>
      </c>
      <c r="D46" s="131">
        <v>0</v>
      </c>
      <c r="E46" s="414">
        <v>0</v>
      </c>
      <c r="F46" s="132"/>
      <c r="G46" s="81"/>
      <c r="H46" s="4"/>
      <c r="I46" s="80"/>
      <c r="J46" s="133">
        <v>0</v>
      </c>
      <c r="K46" s="79"/>
      <c r="L46" s="134" t="s">
        <v>324</v>
      </c>
      <c r="M46" s="82">
        <v>2020</v>
      </c>
      <c r="N46" s="80">
        <v>2022</v>
      </c>
      <c r="O46" s="135">
        <v>2023</v>
      </c>
      <c r="P46" s="136">
        <v>2026</v>
      </c>
      <c r="Q46" s="434">
        <f>D46-E46</f>
        <v>0</v>
      </c>
      <c r="R46" s="538" t="s">
        <v>376</v>
      </c>
    </row>
    <row r="47" spans="1:18" s="35" customFormat="1" ht="33" customHeight="1" thickBot="1" x14ac:dyDescent="0.3">
      <c r="A47" s="640"/>
      <c r="B47" s="548"/>
      <c r="C47" s="551"/>
      <c r="D47" s="131">
        <v>25000</v>
      </c>
      <c r="E47" s="414">
        <f>D47/7*3</f>
        <v>10714.285714285714</v>
      </c>
      <c r="F47" s="132">
        <v>50</v>
      </c>
      <c r="G47" s="81">
        <v>50</v>
      </c>
      <c r="H47" s="4"/>
      <c r="I47" s="80"/>
      <c r="J47" s="133">
        <v>3000</v>
      </c>
      <c r="K47" s="79"/>
      <c r="L47" s="134" t="s">
        <v>325</v>
      </c>
      <c r="M47" s="243">
        <v>2020</v>
      </c>
      <c r="N47" s="244">
        <v>2022</v>
      </c>
      <c r="O47" s="135">
        <v>2023</v>
      </c>
      <c r="P47" s="136">
        <v>2026</v>
      </c>
      <c r="Q47" s="434">
        <f t="shared" ref="Q47:Q58" si="5">D47-E47</f>
        <v>14285.714285714286</v>
      </c>
      <c r="R47" s="543"/>
    </row>
    <row r="48" spans="1:18" s="35" customFormat="1" ht="50.25" customHeight="1" thickBot="1" x14ac:dyDescent="0.3">
      <c r="A48" s="640"/>
      <c r="B48" s="548"/>
      <c r="C48" s="551"/>
      <c r="D48" s="413">
        <v>150000</v>
      </c>
      <c r="E48" s="414">
        <f t="shared" ref="E48:E56" si="6">D48/7*3</f>
        <v>64285.714285714283</v>
      </c>
      <c r="F48" s="132"/>
      <c r="G48" s="245"/>
      <c r="H48" s="4"/>
      <c r="I48" s="244"/>
      <c r="J48" s="133">
        <v>27000</v>
      </c>
      <c r="K48" s="246"/>
      <c r="L48" s="134" t="s">
        <v>326</v>
      </c>
      <c r="M48" s="243">
        <v>2020</v>
      </c>
      <c r="N48" s="244">
        <v>2022</v>
      </c>
      <c r="O48" s="135">
        <v>2023</v>
      </c>
      <c r="P48" s="136">
        <v>2026</v>
      </c>
      <c r="Q48" s="434">
        <f t="shared" si="5"/>
        <v>85714.28571428571</v>
      </c>
      <c r="R48" s="543"/>
    </row>
    <row r="49" spans="1:20" s="35" customFormat="1" ht="33" customHeight="1" thickBot="1" x14ac:dyDescent="0.3">
      <c r="A49" s="640"/>
      <c r="B49" s="548"/>
      <c r="C49" s="551"/>
      <c r="D49" s="413">
        <v>80000</v>
      </c>
      <c r="E49" s="414">
        <f t="shared" si="6"/>
        <v>34285.71428571429</v>
      </c>
      <c r="F49" s="132"/>
      <c r="G49" s="245"/>
      <c r="H49" s="4"/>
      <c r="I49" s="244"/>
      <c r="J49" s="415">
        <v>12000</v>
      </c>
      <c r="K49" s="246"/>
      <c r="L49" s="134" t="s">
        <v>327</v>
      </c>
      <c r="M49" s="243">
        <v>2020</v>
      </c>
      <c r="N49" s="244">
        <v>2022</v>
      </c>
      <c r="O49" s="135">
        <v>2023</v>
      </c>
      <c r="P49" s="136">
        <v>2026</v>
      </c>
      <c r="Q49" s="434">
        <f t="shared" si="5"/>
        <v>45714.28571428571</v>
      </c>
      <c r="R49" s="543"/>
    </row>
    <row r="50" spans="1:20" s="35" customFormat="1" ht="45.75" customHeight="1" thickBot="1" x14ac:dyDescent="0.3">
      <c r="A50" s="640"/>
      <c r="B50" s="548"/>
      <c r="C50" s="551"/>
      <c r="D50" s="131">
        <v>0</v>
      </c>
      <c r="E50" s="414">
        <f t="shared" si="6"/>
        <v>0</v>
      </c>
      <c r="F50" s="132"/>
      <c r="G50" s="245"/>
      <c r="H50" s="4"/>
      <c r="I50" s="244"/>
      <c r="J50" s="133"/>
      <c r="K50" s="246"/>
      <c r="L50" s="134" t="s">
        <v>328</v>
      </c>
      <c r="M50" s="243">
        <v>2020</v>
      </c>
      <c r="N50" s="244">
        <v>2022</v>
      </c>
      <c r="O50" s="135">
        <v>2023</v>
      </c>
      <c r="P50" s="136">
        <v>2026</v>
      </c>
      <c r="Q50" s="434">
        <f t="shared" si="5"/>
        <v>0</v>
      </c>
      <c r="R50" s="543"/>
    </row>
    <row r="51" spans="1:20" s="35" customFormat="1" ht="33.75" customHeight="1" thickBot="1" x14ac:dyDescent="0.3">
      <c r="A51" s="641"/>
      <c r="B51" s="549"/>
      <c r="C51" s="552"/>
      <c r="D51" s="131">
        <v>7000</v>
      </c>
      <c r="E51" s="414">
        <f t="shared" si="6"/>
        <v>3000</v>
      </c>
      <c r="F51" s="132">
        <v>100</v>
      </c>
      <c r="G51" s="81"/>
      <c r="H51" s="4"/>
      <c r="I51" s="80"/>
      <c r="J51" s="133">
        <v>1000</v>
      </c>
      <c r="K51" s="79"/>
      <c r="L51" s="134" t="s">
        <v>329</v>
      </c>
      <c r="M51" s="243">
        <v>2020</v>
      </c>
      <c r="N51" s="244">
        <v>2022</v>
      </c>
      <c r="O51" s="135">
        <v>2023</v>
      </c>
      <c r="P51" s="136">
        <v>2026</v>
      </c>
      <c r="Q51" s="434">
        <f t="shared" si="5"/>
        <v>4000</v>
      </c>
      <c r="R51" s="553"/>
    </row>
    <row r="52" spans="1:20" s="35" customFormat="1" ht="35.25" customHeight="1" thickBot="1" x14ac:dyDescent="0.3">
      <c r="A52" s="643">
        <v>4</v>
      </c>
      <c r="B52" s="547" t="s">
        <v>53</v>
      </c>
      <c r="C52" s="550" t="s">
        <v>246</v>
      </c>
      <c r="D52" s="131">
        <v>0</v>
      </c>
      <c r="E52" s="414">
        <f t="shared" si="6"/>
        <v>0</v>
      </c>
      <c r="F52" s="132"/>
      <c r="G52" s="81"/>
      <c r="H52" s="4"/>
      <c r="I52" s="80"/>
      <c r="J52" s="133"/>
      <c r="K52" s="79"/>
      <c r="L52" s="134" t="s">
        <v>330</v>
      </c>
      <c r="M52" s="82">
        <v>2020</v>
      </c>
      <c r="N52" s="80">
        <v>2022</v>
      </c>
      <c r="O52" s="135">
        <v>2023</v>
      </c>
      <c r="P52" s="136">
        <v>2026</v>
      </c>
      <c r="Q52" s="434">
        <f t="shared" si="5"/>
        <v>0</v>
      </c>
      <c r="R52" s="538" t="s">
        <v>54</v>
      </c>
    </row>
    <row r="53" spans="1:20" s="35" customFormat="1" ht="47.25" customHeight="1" thickBot="1" x14ac:dyDescent="0.3">
      <c r="A53" s="644"/>
      <c r="B53" s="548"/>
      <c r="C53" s="551"/>
      <c r="D53" s="413">
        <v>250000</v>
      </c>
      <c r="E53" s="414">
        <f t="shared" si="6"/>
        <v>107142.85714285716</v>
      </c>
      <c r="F53" s="132"/>
      <c r="G53" s="81"/>
      <c r="H53" s="4"/>
      <c r="I53" s="80"/>
      <c r="J53" s="133" t="s">
        <v>291</v>
      </c>
      <c r="K53" s="79"/>
      <c r="L53" s="134" t="s">
        <v>331</v>
      </c>
      <c r="M53" s="251">
        <v>2020</v>
      </c>
      <c r="N53" s="258">
        <v>2022</v>
      </c>
      <c r="O53" s="135">
        <v>2023</v>
      </c>
      <c r="P53" s="136">
        <v>2026</v>
      </c>
      <c r="Q53" s="434">
        <f t="shared" si="5"/>
        <v>142857.14285714284</v>
      </c>
      <c r="R53" s="543"/>
    </row>
    <row r="54" spans="1:20" s="35" customFormat="1" ht="49.5" customHeight="1" thickBot="1" x14ac:dyDescent="0.3">
      <c r="A54" s="644"/>
      <c r="B54" s="548"/>
      <c r="C54" s="551"/>
      <c r="D54" s="413">
        <v>20000</v>
      </c>
      <c r="E54" s="414">
        <f t="shared" si="6"/>
        <v>8571.4285714285725</v>
      </c>
      <c r="F54" s="132"/>
      <c r="G54" s="81"/>
      <c r="H54" s="4"/>
      <c r="I54" s="80"/>
      <c r="J54" s="133">
        <v>3000</v>
      </c>
      <c r="K54" s="79"/>
      <c r="L54" s="134" t="s">
        <v>332</v>
      </c>
      <c r="M54" s="251">
        <v>2020</v>
      </c>
      <c r="N54" s="258">
        <v>2022</v>
      </c>
      <c r="O54" s="135">
        <v>2023</v>
      </c>
      <c r="P54" s="136">
        <v>2026</v>
      </c>
      <c r="Q54" s="434">
        <f t="shared" si="5"/>
        <v>11428.571428571428</v>
      </c>
      <c r="R54" s="543"/>
    </row>
    <row r="55" spans="1:20" s="35" customFormat="1" ht="35.25" customHeight="1" thickBot="1" x14ac:dyDescent="0.3">
      <c r="A55" s="644"/>
      <c r="B55" s="548"/>
      <c r="C55" s="551"/>
      <c r="D55" s="131">
        <v>4000</v>
      </c>
      <c r="E55" s="414">
        <f t="shared" si="6"/>
        <v>1714.2857142857142</v>
      </c>
      <c r="F55" s="132">
        <v>100</v>
      </c>
      <c r="G55" s="81"/>
      <c r="H55" s="4"/>
      <c r="I55" s="80"/>
      <c r="J55" s="133"/>
      <c r="K55" s="79"/>
      <c r="L55" s="134" t="s">
        <v>333</v>
      </c>
      <c r="M55" s="251">
        <v>2020</v>
      </c>
      <c r="N55" s="258">
        <v>2022</v>
      </c>
      <c r="O55" s="135">
        <v>2023</v>
      </c>
      <c r="P55" s="136">
        <v>2026</v>
      </c>
      <c r="Q55" s="434">
        <f t="shared" si="5"/>
        <v>2285.7142857142858</v>
      </c>
      <c r="R55" s="543"/>
    </row>
    <row r="56" spans="1:20" s="35" customFormat="1" ht="49.5" customHeight="1" thickBot="1" x14ac:dyDescent="0.3">
      <c r="A56" s="642"/>
      <c r="B56" s="547" t="s">
        <v>55</v>
      </c>
      <c r="C56" s="550" t="s">
        <v>247</v>
      </c>
      <c r="D56" s="131">
        <v>0</v>
      </c>
      <c r="E56" s="414">
        <f t="shared" si="6"/>
        <v>0</v>
      </c>
      <c r="F56" s="132"/>
      <c r="G56" s="81"/>
      <c r="H56" s="4"/>
      <c r="I56" s="80"/>
      <c r="J56" s="133"/>
      <c r="K56" s="79"/>
      <c r="L56" s="134" t="s">
        <v>334</v>
      </c>
      <c r="M56" s="251">
        <v>2020</v>
      </c>
      <c r="N56" s="258">
        <v>2022</v>
      </c>
      <c r="O56" s="135">
        <v>2023</v>
      </c>
      <c r="P56" s="136">
        <v>2026</v>
      </c>
      <c r="Q56" s="434">
        <f t="shared" si="5"/>
        <v>0</v>
      </c>
      <c r="R56" s="538" t="s">
        <v>392</v>
      </c>
    </row>
    <row r="57" spans="1:20" s="35" customFormat="1" ht="46.5" customHeight="1" thickBot="1" x14ac:dyDescent="0.3">
      <c r="A57" s="640"/>
      <c r="B57" s="570"/>
      <c r="C57" s="658"/>
      <c r="D57" s="413">
        <v>500000</v>
      </c>
      <c r="E57" s="414">
        <v>500000</v>
      </c>
      <c r="F57" s="132"/>
      <c r="G57" s="461"/>
      <c r="H57" s="4"/>
      <c r="I57" s="460"/>
      <c r="J57" s="133">
        <v>0</v>
      </c>
      <c r="K57" s="462"/>
      <c r="L57" s="134" t="s">
        <v>391</v>
      </c>
      <c r="M57" s="463">
        <v>2020</v>
      </c>
      <c r="N57" s="460">
        <v>2022</v>
      </c>
      <c r="O57" s="534" t="s">
        <v>292</v>
      </c>
      <c r="P57" s="535"/>
      <c r="Q57" s="434">
        <f t="shared" si="5"/>
        <v>0</v>
      </c>
      <c r="R57" s="539"/>
    </row>
    <row r="58" spans="1:20" ht="39.75" customHeight="1" thickBot="1" x14ac:dyDescent="0.3">
      <c r="A58" s="640"/>
      <c r="B58" s="570"/>
      <c r="C58" s="658"/>
      <c r="D58" s="413">
        <v>625163</v>
      </c>
      <c r="E58" s="414">
        <v>625163</v>
      </c>
      <c r="F58" s="132">
        <v>64</v>
      </c>
      <c r="G58" s="461">
        <v>36</v>
      </c>
      <c r="H58" s="4"/>
      <c r="I58" s="460"/>
      <c r="J58" s="413">
        <v>625163</v>
      </c>
      <c r="K58" s="417">
        <v>414504</v>
      </c>
      <c r="L58" s="158" t="s">
        <v>335</v>
      </c>
      <c r="M58" s="251">
        <v>2020</v>
      </c>
      <c r="N58" s="258"/>
      <c r="O58" s="661" t="s">
        <v>292</v>
      </c>
      <c r="P58" s="662"/>
      <c r="Q58" s="434">
        <f t="shared" si="5"/>
        <v>0</v>
      </c>
      <c r="R58" s="539"/>
    </row>
    <row r="59" spans="1:20" ht="15.75" thickBot="1" x14ac:dyDescent="0.3">
      <c r="A59" s="503"/>
      <c r="B59" s="504"/>
      <c r="C59" s="503"/>
      <c r="D59" s="680" t="s">
        <v>394</v>
      </c>
      <c r="E59" s="680"/>
      <c r="F59" s="680"/>
      <c r="G59" s="680"/>
      <c r="H59" s="680"/>
      <c r="I59" s="680"/>
      <c r="J59" s="680"/>
      <c r="K59" s="680"/>
      <c r="L59" s="680"/>
      <c r="M59" s="505"/>
      <c r="N59" s="505"/>
      <c r="O59" s="506"/>
      <c r="P59" s="506"/>
      <c r="Q59" s="507"/>
      <c r="R59" s="503"/>
    </row>
    <row r="60" spans="1:20" ht="29.25" customHeight="1" thickBot="1" x14ac:dyDescent="0.3">
      <c r="A60" s="540" t="s">
        <v>302</v>
      </c>
      <c r="B60" s="541"/>
      <c r="C60" s="541"/>
      <c r="D60" s="541"/>
      <c r="E60" s="541"/>
      <c r="F60" s="541"/>
      <c r="G60" s="541"/>
      <c r="H60" s="541"/>
      <c r="I60" s="541"/>
      <c r="J60" s="541"/>
      <c r="K60" s="541"/>
      <c r="L60" s="541"/>
      <c r="M60" s="541"/>
      <c r="N60" s="541"/>
      <c r="O60" s="541"/>
      <c r="P60" s="541"/>
      <c r="Q60" s="541"/>
      <c r="R60" s="542"/>
    </row>
    <row r="61" spans="1:20" ht="145.5" customHeight="1" thickBot="1" x14ac:dyDescent="0.3">
      <c r="A61" s="538"/>
      <c r="B61" s="659" t="s">
        <v>56</v>
      </c>
      <c r="C61" s="550" t="s">
        <v>248</v>
      </c>
      <c r="D61" s="405">
        <v>50000</v>
      </c>
      <c r="E61" s="407">
        <f>D61/7*3</f>
        <v>21428.571428571428</v>
      </c>
      <c r="F61" s="138"/>
      <c r="G61" s="149"/>
      <c r="H61" s="88"/>
      <c r="I61" s="150"/>
      <c r="J61" s="151">
        <v>8000</v>
      </c>
      <c r="K61" s="89"/>
      <c r="L61" s="117" t="s">
        <v>377</v>
      </c>
      <c r="M61" s="263">
        <v>2020</v>
      </c>
      <c r="N61" s="264">
        <v>2022</v>
      </c>
      <c r="O61" s="303">
        <v>2023</v>
      </c>
      <c r="P61" s="304">
        <v>2026</v>
      </c>
      <c r="Q61" s="432">
        <f>D61-E61</f>
        <v>28571.428571428572</v>
      </c>
      <c r="R61" s="538" t="s">
        <v>57</v>
      </c>
      <c r="T61" s="2"/>
    </row>
    <row r="62" spans="1:20" ht="113.25" customHeight="1" thickBot="1" x14ac:dyDescent="0.3">
      <c r="A62" s="678"/>
      <c r="B62" s="660"/>
      <c r="C62" s="599"/>
      <c r="D62" s="139">
        <v>34000</v>
      </c>
      <c r="E62" s="407">
        <f t="shared" ref="E62:E66" si="7">D62/7*3</f>
        <v>14571.428571428571</v>
      </c>
      <c r="F62" s="107">
        <v>60</v>
      </c>
      <c r="G62" s="152"/>
      <c r="H62" s="141"/>
      <c r="I62" s="108">
        <v>40</v>
      </c>
      <c r="J62" s="153"/>
      <c r="K62" s="93"/>
      <c r="L62" s="95" t="s">
        <v>300</v>
      </c>
      <c r="M62" s="263">
        <v>2020</v>
      </c>
      <c r="N62" s="264">
        <v>2022</v>
      </c>
      <c r="O62" s="303">
        <v>2023</v>
      </c>
      <c r="P62" s="304">
        <v>2026</v>
      </c>
      <c r="Q62" s="432">
        <f t="shared" ref="Q62:Q66" si="8">D62-E62</f>
        <v>19428.571428571428</v>
      </c>
      <c r="R62" s="678"/>
      <c r="T62" s="2"/>
    </row>
    <row r="63" spans="1:20" ht="191.25" customHeight="1" thickBot="1" x14ac:dyDescent="0.3">
      <c r="A63" s="140"/>
      <c r="B63" s="257" t="s">
        <v>58</v>
      </c>
      <c r="C63" s="302" t="s">
        <v>249</v>
      </c>
      <c r="D63" s="154">
        <v>0</v>
      </c>
      <c r="E63" s="407">
        <f t="shared" si="7"/>
        <v>0</v>
      </c>
      <c r="F63" s="121"/>
      <c r="G63" s="122"/>
      <c r="H63" s="123"/>
      <c r="I63" s="155"/>
      <c r="J63" s="156"/>
      <c r="K63" s="157"/>
      <c r="L63" s="98" t="s">
        <v>336</v>
      </c>
      <c r="M63" s="263">
        <v>2020</v>
      </c>
      <c r="N63" s="264">
        <v>2022</v>
      </c>
      <c r="O63" s="303">
        <v>2023</v>
      </c>
      <c r="P63" s="304">
        <v>2026</v>
      </c>
      <c r="Q63" s="432">
        <f t="shared" si="8"/>
        <v>0</v>
      </c>
      <c r="R63" s="259" t="s">
        <v>59</v>
      </c>
      <c r="T63" s="2"/>
    </row>
    <row r="64" spans="1:20" ht="61.5" customHeight="1" thickBot="1" x14ac:dyDescent="0.3">
      <c r="A64" s="566"/>
      <c r="B64" s="560" t="s">
        <v>60</v>
      </c>
      <c r="C64" s="563" t="s">
        <v>250</v>
      </c>
      <c r="D64" s="284">
        <v>0</v>
      </c>
      <c r="E64" s="407">
        <f t="shared" si="7"/>
        <v>0</v>
      </c>
      <c r="F64" s="279"/>
      <c r="G64" s="265"/>
      <c r="H64" s="123"/>
      <c r="I64" s="273"/>
      <c r="J64" s="156"/>
      <c r="K64" s="259"/>
      <c r="L64" s="98" t="s">
        <v>337</v>
      </c>
      <c r="M64" s="593" t="s">
        <v>14</v>
      </c>
      <c r="N64" s="594"/>
      <c r="O64" s="595" t="s">
        <v>14</v>
      </c>
      <c r="P64" s="594"/>
      <c r="Q64" s="432">
        <f t="shared" si="8"/>
        <v>0</v>
      </c>
      <c r="R64" s="566" t="s">
        <v>61</v>
      </c>
      <c r="T64" s="2"/>
    </row>
    <row r="65" spans="1:32" ht="54.75" customHeight="1" thickBot="1" x14ac:dyDescent="0.3">
      <c r="A65" s="543"/>
      <c r="B65" s="654"/>
      <c r="C65" s="564"/>
      <c r="D65" s="416">
        <v>800000</v>
      </c>
      <c r="E65" s="407">
        <f t="shared" si="7"/>
        <v>342857.14285714284</v>
      </c>
      <c r="F65" s="279">
        <v>40</v>
      </c>
      <c r="G65" s="265">
        <v>60</v>
      </c>
      <c r="H65" s="123"/>
      <c r="I65" s="273"/>
      <c r="J65" s="156"/>
      <c r="K65" s="259"/>
      <c r="L65" s="98" t="s">
        <v>338</v>
      </c>
      <c r="M65" s="279">
        <v>2020</v>
      </c>
      <c r="N65" s="278">
        <v>2022</v>
      </c>
      <c r="O65" s="287">
        <v>2023</v>
      </c>
      <c r="P65" s="301">
        <v>2026</v>
      </c>
      <c r="Q65" s="432">
        <f t="shared" si="8"/>
        <v>457142.85714285716</v>
      </c>
      <c r="R65" s="543"/>
      <c r="T65" s="2"/>
    </row>
    <row r="66" spans="1:32" ht="114" customHeight="1" x14ac:dyDescent="0.25">
      <c r="A66" s="645"/>
      <c r="B66" s="679"/>
      <c r="C66" s="599"/>
      <c r="D66" s="139">
        <v>0</v>
      </c>
      <c r="E66" s="407">
        <f t="shared" si="7"/>
        <v>0</v>
      </c>
      <c r="F66" s="107"/>
      <c r="G66" s="152"/>
      <c r="H66" s="141"/>
      <c r="I66" s="108"/>
      <c r="J66" s="153"/>
      <c r="K66" s="262"/>
      <c r="L66" s="95" t="s">
        <v>301</v>
      </c>
      <c r="M66" s="279">
        <v>2020</v>
      </c>
      <c r="N66" s="278">
        <v>2022</v>
      </c>
      <c r="O66" s="287">
        <v>2023</v>
      </c>
      <c r="P66" s="301">
        <v>2026</v>
      </c>
      <c r="Q66" s="432">
        <f t="shared" si="8"/>
        <v>0</v>
      </c>
      <c r="R66" s="645"/>
      <c r="T66" s="2"/>
    </row>
    <row r="67" spans="1:32" s="305" customFormat="1" ht="36" customHeight="1" thickBot="1" x14ac:dyDescent="0.3">
      <c r="A67" s="663" t="s">
        <v>62</v>
      </c>
      <c r="B67" s="649"/>
      <c r="C67" s="649"/>
      <c r="D67" s="649"/>
      <c r="E67" s="649"/>
      <c r="F67" s="649"/>
      <c r="G67" s="649"/>
      <c r="H67" s="649"/>
      <c r="I67" s="649"/>
      <c r="J67" s="649"/>
      <c r="K67" s="649"/>
      <c r="L67" s="649"/>
      <c r="M67" s="649"/>
      <c r="N67" s="649"/>
      <c r="O67" s="649"/>
      <c r="P67" s="649"/>
      <c r="Q67" s="649"/>
      <c r="R67" s="664"/>
    </row>
    <row r="68" spans="1:32" s="64" customFormat="1" ht="24" customHeight="1" thickBot="1" x14ac:dyDescent="0.3">
      <c r="A68" s="544" t="s">
        <v>63</v>
      </c>
      <c r="B68" s="589"/>
      <c r="C68" s="589"/>
      <c r="D68" s="589"/>
      <c r="E68" s="589"/>
      <c r="F68" s="589"/>
      <c r="G68" s="589"/>
      <c r="H68" s="589"/>
      <c r="I68" s="589"/>
      <c r="J68" s="589"/>
      <c r="K68" s="589"/>
      <c r="L68" s="589"/>
      <c r="M68" s="589"/>
      <c r="N68" s="589"/>
      <c r="O68" s="589"/>
      <c r="P68" s="589"/>
      <c r="Q68" s="589"/>
      <c r="R68" s="590"/>
      <c r="S68" s="1"/>
      <c r="T68" s="1"/>
      <c r="U68" s="1"/>
      <c r="V68" s="1"/>
      <c r="W68" s="1"/>
      <c r="X68" s="1"/>
      <c r="Y68" s="1"/>
      <c r="Z68" s="1"/>
      <c r="AA68" s="1"/>
      <c r="AB68" s="1"/>
      <c r="AC68" s="1"/>
      <c r="AD68" s="1"/>
      <c r="AE68" s="1"/>
      <c r="AF68" s="1"/>
    </row>
    <row r="69" spans="1:32" ht="64.5" customHeight="1" thickBot="1" x14ac:dyDescent="0.3">
      <c r="A69" s="659"/>
      <c r="B69" s="547" t="s">
        <v>64</v>
      </c>
      <c r="C69" s="550" t="s">
        <v>251</v>
      </c>
      <c r="D69" s="79">
        <v>25000</v>
      </c>
      <c r="E69" s="414">
        <v>25000</v>
      </c>
      <c r="F69" s="132">
        <v>20</v>
      </c>
      <c r="G69" s="4"/>
      <c r="H69" s="81"/>
      <c r="I69" s="80">
        <v>80</v>
      </c>
      <c r="J69" s="133"/>
      <c r="K69" s="79"/>
      <c r="L69" s="134" t="s">
        <v>339</v>
      </c>
      <c r="M69" s="132">
        <v>2020</v>
      </c>
      <c r="N69" s="80">
        <v>2021</v>
      </c>
      <c r="O69" s="534" t="s">
        <v>292</v>
      </c>
      <c r="P69" s="535"/>
      <c r="Q69" s="434">
        <f>D69-E69</f>
        <v>0</v>
      </c>
      <c r="R69" s="538" t="s">
        <v>65</v>
      </c>
    </row>
    <row r="70" spans="1:32" ht="112.5" customHeight="1" thickBot="1" x14ac:dyDescent="0.3">
      <c r="A70" s="654"/>
      <c r="B70" s="548"/>
      <c r="C70" s="551"/>
      <c r="D70" s="79">
        <v>21000</v>
      </c>
      <c r="E70" s="414">
        <f t="shared" ref="E70:E73" si="9">D70/7*3</f>
        <v>9000</v>
      </c>
      <c r="F70" s="132">
        <v>70</v>
      </c>
      <c r="G70" s="4"/>
      <c r="H70" s="81"/>
      <c r="I70" s="80">
        <v>30</v>
      </c>
      <c r="J70" s="133"/>
      <c r="K70" s="79"/>
      <c r="L70" s="134" t="s">
        <v>303</v>
      </c>
      <c r="M70" s="132">
        <v>2020</v>
      </c>
      <c r="N70" s="80">
        <v>2022</v>
      </c>
      <c r="O70" s="135">
        <v>2023</v>
      </c>
      <c r="P70" s="306">
        <v>2026</v>
      </c>
      <c r="Q70" s="434">
        <f t="shared" ref="Q70:Q73" si="10">D70-E70</f>
        <v>12000</v>
      </c>
      <c r="R70" s="543"/>
    </row>
    <row r="71" spans="1:32" ht="36" customHeight="1" thickBot="1" x14ac:dyDescent="0.3">
      <c r="A71" s="659"/>
      <c r="B71" s="547" t="s">
        <v>66</v>
      </c>
      <c r="C71" s="550" t="s">
        <v>252</v>
      </c>
      <c r="D71" s="79">
        <v>0</v>
      </c>
      <c r="E71" s="414">
        <f t="shared" si="9"/>
        <v>0</v>
      </c>
      <c r="F71" s="132"/>
      <c r="G71" s="4"/>
      <c r="H71" s="81"/>
      <c r="I71" s="80">
        <v>100</v>
      </c>
      <c r="J71" s="133"/>
      <c r="K71" s="79"/>
      <c r="L71" s="134" t="s">
        <v>340</v>
      </c>
      <c r="M71" s="132">
        <v>2020</v>
      </c>
      <c r="N71" s="258">
        <v>2022</v>
      </c>
      <c r="O71" s="135">
        <v>2023</v>
      </c>
      <c r="P71" s="306">
        <v>2026</v>
      </c>
      <c r="Q71" s="434">
        <f t="shared" si="10"/>
        <v>0</v>
      </c>
      <c r="R71" s="538" t="s">
        <v>67</v>
      </c>
    </row>
    <row r="72" spans="1:32" ht="60.75" customHeight="1" thickBot="1" x14ac:dyDescent="0.3">
      <c r="A72" s="654"/>
      <c r="B72" s="548"/>
      <c r="C72" s="551"/>
      <c r="D72" s="79">
        <v>12000</v>
      </c>
      <c r="E72" s="414">
        <f t="shared" si="9"/>
        <v>5142.8571428571431</v>
      </c>
      <c r="F72" s="132">
        <v>100</v>
      </c>
      <c r="G72" s="4"/>
      <c r="H72" s="81"/>
      <c r="I72" s="80"/>
      <c r="J72" s="133"/>
      <c r="K72" s="79"/>
      <c r="L72" s="134" t="s">
        <v>341</v>
      </c>
      <c r="M72" s="132">
        <v>2020</v>
      </c>
      <c r="N72" s="258">
        <v>2022</v>
      </c>
      <c r="O72" s="135">
        <v>2023</v>
      </c>
      <c r="P72" s="306">
        <v>2026</v>
      </c>
      <c r="Q72" s="434">
        <f t="shared" si="10"/>
        <v>6857.1428571428569</v>
      </c>
      <c r="R72" s="543"/>
    </row>
    <row r="73" spans="1:32" ht="104.25" customHeight="1" thickBot="1" x14ac:dyDescent="0.3">
      <c r="A73" s="251"/>
      <c r="B73" s="255" t="s">
        <v>68</v>
      </c>
      <c r="C73" s="401" t="s">
        <v>252</v>
      </c>
      <c r="D73" s="79">
        <v>5000</v>
      </c>
      <c r="E73" s="414">
        <f t="shared" si="9"/>
        <v>2142.8571428571431</v>
      </c>
      <c r="F73" s="132">
        <v>100</v>
      </c>
      <c r="G73" s="4"/>
      <c r="H73" s="81"/>
      <c r="I73" s="80"/>
      <c r="J73" s="133"/>
      <c r="K73" s="79"/>
      <c r="L73" s="134" t="s">
        <v>342</v>
      </c>
      <c r="M73" s="132">
        <v>2020</v>
      </c>
      <c r="N73" s="258">
        <v>2022</v>
      </c>
      <c r="O73" s="135">
        <v>2023</v>
      </c>
      <c r="P73" s="306">
        <v>2026</v>
      </c>
      <c r="Q73" s="434">
        <f t="shared" si="10"/>
        <v>2857.1428571428569</v>
      </c>
      <c r="R73" s="253" t="s">
        <v>69</v>
      </c>
    </row>
    <row r="74" spans="1:32" ht="37.5" customHeight="1" thickBot="1" x14ac:dyDescent="0.3">
      <c r="A74" s="544" t="s">
        <v>70</v>
      </c>
      <c r="B74" s="545"/>
      <c r="C74" s="545"/>
      <c r="D74" s="545"/>
      <c r="E74" s="545"/>
      <c r="F74" s="545"/>
      <c r="G74" s="545"/>
      <c r="H74" s="545"/>
      <c r="I74" s="545"/>
      <c r="J74" s="545"/>
      <c r="K74" s="545"/>
      <c r="L74" s="545"/>
      <c r="M74" s="545"/>
      <c r="N74" s="545"/>
      <c r="O74" s="545"/>
      <c r="P74" s="545"/>
      <c r="Q74" s="545"/>
      <c r="R74" s="546"/>
    </row>
    <row r="75" spans="1:32" ht="34.5" customHeight="1" thickBot="1" x14ac:dyDescent="0.3">
      <c r="A75" s="659"/>
      <c r="B75" s="547" t="s">
        <v>71</v>
      </c>
      <c r="C75" s="550" t="s">
        <v>253</v>
      </c>
      <c r="D75" s="79">
        <v>15000</v>
      </c>
      <c r="E75" s="414">
        <f>D75/7*3</f>
        <v>6428.5714285714275</v>
      </c>
      <c r="F75" s="132">
        <v>100</v>
      </c>
      <c r="G75" s="4"/>
      <c r="H75" s="81"/>
      <c r="I75" s="80"/>
      <c r="J75" s="133">
        <v>1500</v>
      </c>
      <c r="K75" s="79"/>
      <c r="L75" s="134" t="s">
        <v>343</v>
      </c>
      <c r="M75" s="536" t="s">
        <v>72</v>
      </c>
      <c r="N75" s="537"/>
      <c r="O75" s="534" t="s">
        <v>72</v>
      </c>
      <c r="P75" s="537"/>
      <c r="Q75" s="434">
        <f>D75-E75</f>
        <v>8571.4285714285725</v>
      </c>
      <c r="R75" s="538" t="s">
        <v>73</v>
      </c>
    </row>
    <row r="76" spans="1:32" ht="37.5" customHeight="1" thickBot="1" x14ac:dyDescent="0.3">
      <c r="A76" s="654"/>
      <c r="B76" s="548"/>
      <c r="C76" s="551"/>
      <c r="D76" s="417">
        <v>10000</v>
      </c>
      <c r="E76" s="414">
        <v>10000</v>
      </c>
      <c r="F76" s="132">
        <v>100</v>
      </c>
      <c r="G76" s="4"/>
      <c r="H76" s="81"/>
      <c r="I76" s="80"/>
      <c r="J76" s="133">
        <v>0</v>
      </c>
      <c r="K76" s="79"/>
      <c r="L76" s="158" t="s">
        <v>344</v>
      </c>
      <c r="M76" s="132">
        <v>2020</v>
      </c>
      <c r="N76" s="80">
        <v>2022</v>
      </c>
      <c r="O76" s="534" t="s">
        <v>292</v>
      </c>
      <c r="P76" s="535"/>
      <c r="Q76" s="434">
        <f t="shared" ref="Q76:Q78" si="11">D76-E76</f>
        <v>0</v>
      </c>
      <c r="R76" s="543"/>
    </row>
    <row r="77" spans="1:32" ht="30.75" thickBot="1" x14ac:dyDescent="0.3">
      <c r="A77" s="674"/>
      <c r="B77" s="549"/>
      <c r="C77" s="552"/>
      <c r="D77" s="79">
        <v>0</v>
      </c>
      <c r="E77" s="414">
        <f t="shared" ref="E77:E78" si="12">D77/7*3</f>
        <v>0</v>
      </c>
      <c r="F77" s="132"/>
      <c r="G77" s="4"/>
      <c r="H77" s="81"/>
      <c r="I77" s="80"/>
      <c r="J77" s="133"/>
      <c r="K77" s="79"/>
      <c r="L77" s="158" t="s">
        <v>345</v>
      </c>
      <c r="M77" s="536" t="s">
        <v>72</v>
      </c>
      <c r="N77" s="537"/>
      <c r="O77" s="534" t="s">
        <v>72</v>
      </c>
      <c r="P77" s="537"/>
      <c r="Q77" s="434">
        <f t="shared" si="11"/>
        <v>0</v>
      </c>
      <c r="R77" s="553"/>
    </row>
    <row r="78" spans="1:32" ht="87" customHeight="1" thickBot="1" x14ac:dyDescent="0.3">
      <c r="A78" s="251"/>
      <c r="B78" s="255" t="s">
        <v>74</v>
      </c>
      <c r="C78" s="401" t="s">
        <v>254</v>
      </c>
      <c r="D78" s="79">
        <v>0</v>
      </c>
      <c r="E78" s="414">
        <f t="shared" si="12"/>
        <v>0</v>
      </c>
      <c r="F78" s="132"/>
      <c r="G78" s="4"/>
      <c r="H78" s="81"/>
      <c r="I78" s="80">
        <v>100</v>
      </c>
      <c r="J78" s="133">
        <v>0</v>
      </c>
      <c r="K78" s="79"/>
      <c r="L78" s="158" t="s">
        <v>346</v>
      </c>
      <c r="M78" s="536" t="s">
        <v>72</v>
      </c>
      <c r="N78" s="537"/>
      <c r="O78" s="534" t="s">
        <v>72</v>
      </c>
      <c r="P78" s="537"/>
      <c r="Q78" s="434">
        <f t="shared" si="11"/>
        <v>0</v>
      </c>
      <c r="R78" s="253" t="s">
        <v>75</v>
      </c>
    </row>
    <row r="79" spans="1:32" ht="34.5" customHeight="1" thickBot="1" x14ac:dyDescent="0.3">
      <c r="A79" s="663" t="s">
        <v>76</v>
      </c>
      <c r="B79" s="672"/>
      <c r="C79" s="672"/>
      <c r="D79" s="672"/>
      <c r="E79" s="672"/>
      <c r="F79" s="672"/>
      <c r="G79" s="672"/>
      <c r="H79" s="672"/>
      <c r="I79" s="672"/>
      <c r="J79" s="672"/>
      <c r="K79" s="672"/>
      <c r="L79" s="672"/>
      <c r="M79" s="672"/>
      <c r="N79" s="672"/>
      <c r="O79" s="672"/>
      <c r="P79" s="672"/>
      <c r="Q79" s="672"/>
      <c r="R79" s="673"/>
    </row>
    <row r="80" spans="1:32" ht="34.5" customHeight="1" thickBot="1" x14ac:dyDescent="0.3">
      <c r="A80" s="544" t="s">
        <v>77</v>
      </c>
      <c r="B80" s="545"/>
      <c r="C80" s="545"/>
      <c r="D80" s="545"/>
      <c r="E80" s="545"/>
      <c r="F80" s="545"/>
      <c r="G80" s="545"/>
      <c r="H80" s="545"/>
      <c r="I80" s="545"/>
      <c r="J80" s="545"/>
      <c r="K80" s="545"/>
      <c r="L80" s="545"/>
      <c r="M80" s="545"/>
      <c r="N80" s="545"/>
      <c r="O80" s="545"/>
      <c r="P80" s="545"/>
      <c r="Q80" s="545"/>
      <c r="R80" s="546"/>
    </row>
    <row r="81" spans="1:18" ht="72.75" customHeight="1" thickBot="1" x14ac:dyDescent="0.3">
      <c r="A81" s="659"/>
      <c r="B81" s="547" t="s">
        <v>78</v>
      </c>
      <c r="C81" s="550" t="s">
        <v>255</v>
      </c>
      <c r="D81" s="79">
        <v>28000</v>
      </c>
      <c r="E81" s="414">
        <f>D81/7*3</f>
        <v>12000</v>
      </c>
      <c r="F81" s="132">
        <v>100</v>
      </c>
      <c r="G81" s="4"/>
      <c r="H81" s="81"/>
      <c r="I81" s="80"/>
      <c r="J81" s="133"/>
      <c r="K81" s="79"/>
      <c r="L81" s="158" t="s">
        <v>347</v>
      </c>
      <c r="M81" s="536" t="s">
        <v>14</v>
      </c>
      <c r="N81" s="537"/>
      <c r="O81" s="534" t="s">
        <v>14</v>
      </c>
      <c r="P81" s="537"/>
      <c r="Q81" s="434">
        <f>D81-E81</f>
        <v>16000</v>
      </c>
      <c r="R81" s="538" t="s">
        <v>79</v>
      </c>
    </row>
    <row r="82" spans="1:18" ht="57.75" customHeight="1" thickBot="1" x14ac:dyDescent="0.3">
      <c r="A82" s="561"/>
      <c r="B82" s="558"/>
      <c r="C82" s="564"/>
      <c r="D82" s="253">
        <v>7000</v>
      </c>
      <c r="E82" s="414">
        <f t="shared" ref="E82:E90" si="13">D82/7*3</f>
        <v>3000</v>
      </c>
      <c r="F82" s="132">
        <v>100</v>
      </c>
      <c r="G82" s="4"/>
      <c r="H82" s="255"/>
      <c r="I82" s="258"/>
      <c r="J82" s="133"/>
      <c r="K82" s="253"/>
      <c r="L82" s="158" t="s">
        <v>348</v>
      </c>
      <c r="M82" s="132">
        <v>2020</v>
      </c>
      <c r="N82" s="258">
        <v>2022</v>
      </c>
      <c r="O82" s="260"/>
      <c r="P82" s="160"/>
      <c r="Q82" s="434">
        <f t="shared" ref="Q82:Q90" si="14">D82-E82</f>
        <v>4000</v>
      </c>
      <c r="R82" s="567"/>
    </row>
    <row r="83" spans="1:18" ht="74.25" customHeight="1" thickBot="1" x14ac:dyDescent="0.3">
      <c r="A83" s="562"/>
      <c r="B83" s="559"/>
      <c r="C83" s="565"/>
      <c r="D83" s="417">
        <v>50000</v>
      </c>
      <c r="E83" s="414">
        <f t="shared" si="13"/>
        <v>21428.571428571428</v>
      </c>
      <c r="F83" s="132">
        <v>100</v>
      </c>
      <c r="G83" s="4"/>
      <c r="H83" s="81"/>
      <c r="I83" s="80"/>
      <c r="J83" s="133">
        <v>8000</v>
      </c>
      <c r="K83" s="79"/>
      <c r="L83" s="158" t="s">
        <v>349</v>
      </c>
      <c r="M83" s="132">
        <v>2020</v>
      </c>
      <c r="N83" s="258">
        <v>2022</v>
      </c>
      <c r="O83" s="159">
        <v>2023</v>
      </c>
      <c r="P83" s="160">
        <v>2026</v>
      </c>
      <c r="Q83" s="434">
        <f t="shared" si="14"/>
        <v>28571.428571428572</v>
      </c>
      <c r="R83" s="568"/>
    </row>
    <row r="84" spans="1:18" ht="102" customHeight="1" thickBot="1" x14ac:dyDescent="0.3">
      <c r="A84" s="263"/>
      <c r="B84" s="149" t="s">
        <v>80</v>
      </c>
      <c r="C84" s="264" t="s">
        <v>256</v>
      </c>
      <c r="D84" s="79">
        <v>126000</v>
      </c>
      <c r="E84" s="414">
        <f t="shared" si="13"/>
        <v>54000</v>
      </c>
      <c r="F84" s="132">
        <v>70</v>
      </c>
      <c r="G84" s="4"/>
      <c r="H84" s="81"/>
      <c r="I84" s="80">
        <v>30</v>
      </c>
      <c r="J84" s="415">
        <v>12000</v>
      </c>
      <c r="K84" s="79"/>
      <c r="L84" s="158" t="s">
        <v>350</v>
      </c>
      <c r="M84" s="132">
        <v>2020</v>
      </c>
      <c r="N84" s="258">
        <v>2022</v>
      </c>
      <c r="O84" s="260">
        <v>2023</v>
      </c>
      <c r="P84" s="160">
        <v>2026</v>
      </c>
      <c r="Q84" s="434">
        <f t="shared" si="14"/>
        <v>72000</v>
      </c>
      <c r="R84" s="261" t="s">
        <v>81</v>
      </c>
    </row>
    <row r="85" spans="1:18" ht="63.75" customHeight="1" thickBot="1" x14ac:dyDescent="0.3">
      <c r="A85" s="560"/>
      <c r="B85" s="591" t="s">
        <v>82</v>
      </c>
      <c r="C85" s="563" t="s">
        <v>257</v>
      </c>
      <c r="D85" s="417">
        <v>25000</v>
      </c>
      <c r="E85" s="414">
        <f t="shared" si="13"/>
        <v>10714.285714285714</v>
      </c>
      <c r="F85" s="132">
        <v>100</v>
      </c>
      <c r="G85" s="4"/>
      <c r="H85" s="255"/>
      <c r="I85" s="258"/>
      <c r="J85" s="133">
        <v>3000</v>
      </c>
      <c r="K85" s="253"/>
      <c r="L85" s="158" t="s">
        <v>351</v>
      </c>
      <c r="M85" s="132">
        <v>2020</v>
      </c>
      <c r="N85" s="258">
        <v>2022</v>
      </c>
      <c r="O85" s="260">
        <v>2023</v>
      </c>
      <c r="P85" s="160">
        <v>2026</v>
      </c>
      <c r="Q85" s="434">
        <f t="shared" si="14"/>
        <v>14285.714285714286</v>
      </c>
      <c r="R85" s="566" t="s">
        <v>83</v>
      </c>
    </row>
    <row r="86" spans="1:18" ht="57" customHeight="1" thickBot="1" x14ac:dyDescent="0.3">
      <c r="A86" s="561"/>
      <c r="B86" s="558"/>
      <c r="C86" s="564"/>
      <c r="D86" s="253">
        <v>7000</v>
      </c>
      <c r="E86" s="414">
        <f t="shared" si="13"/>
        <v>3000</v>
      </c>
      <c r="F86" s="132">
        <v>100</v>
      </c>
      <c r="G86" s="4"/>
      <c r="H86" s="255"/>
      <c r="I86" s="258"/>
      <c r="J86" s="133">
        <v>1000</v>
      </c>
      <c r="K86" s="253"/>
      <c r="L86" s="158" t="s">
        <v>352</v>
      </c>
      <c r="M86" s="536" t="s">
        <v>14</v>
      </c>
      <c r="N86" s="537"/>
      <c r="O86" s="534" t="s">
        <v>14</v>
      </c>
      <c r="P86" s="537"/>
      <c r="Q86" s="434">
        <f t="shared" si="14"/>
        <v>4000</v>
      </c>
      <c r="R86" s="567"/>
    </row>
    <row r="87" spans="1:18" ht="57" customHeight="1" thickBot="1" x14ac:dyDescent="0.3">
      <c r="A87" s="561"/>
      <c r="B87" s="558"/>
      <c r="C87" s="564"/>
      <c r="D87" s="253">
        <v>25000</v>
      </c>
      <c r="E87" s="414">
        <f t="shared" si="13"/>
        <v>10714.285714285714</v>
      </c>
      <c r="F87" s="132">
        <v>100</v>
      </c>
      <c r="G87" s="4"/>
      <c r="H87" s="255"/>
      <c r="I87" s="258"/>
      <c r="J87" s="133">
        <v>6000</v>
      </c>
      <c r="K87" s="253"/>
      <c r="L87" s="158" t="s">
        <v>381</v>
      </c>
      <c r="M87" s="132">
        <v>2020</v>
      </c>
      <c r="N87" s="258">
        <v>2022</v>
      </c>
      <c r="O87" s="260">
        <v>2023</v>
      </c>
      <c r="P87" s="160">
        <v>2026</v>
      </c>
      <c r="Q87" s="434">
        <f t="shared" si="14"/>
        <v>14285.714285714286</v>
      </c>
      <c r="R87" s="567"/>
    </row>
    <row r="88" spans="1:18" ht="64.5" customHeight="1" thickBot="1" x14ac:dyDescent="0.3">
      <c r="A88" s="562"/>
      <c r="B88" s="559"/>
      <c r="C88" s="565"/>
      <c r="D88" s="79">
        <v>15000</v>
      </c>
      <c r="E88" s="414">
        <f t="shared" si="13"/>
        <v>6428.5714285714275</v>
      </c>
      <c r="F88" s="132">
        <v>100</v>
      </c>
      <c r="G88" s="4"/>
      <c r="H88" s="81"/>
      <c r="I88" s="80"/>
      <c r="J88" s="133">
        <v>2000</v>
      </c>
      <c r="K88" s="79"/>
      <c r="L88" s="158" t="s">
        <v>353</v>
      </c>
      <c r="M88" s="132">
        <v>2020</v>
      </c>
      <c r="N88" s="258">
        <v>2022</v>
      </c>
      <c r="O88" s="260">
        <v>2023</v>
      </c>
      <c r="P88" s="160">
        <v>2026</v>
      </c>
      <c r="Q88" s="434">
        <f t="shared" si="14"/>
        <v>8571.4285714285725</v>
      </c>
      <c r="R88" s="568"/>
    </row>
    <row r="89" spans="1:18" ht="61.5" customHeight="1" thickBot="1" x14ac:dyDescent="0.3">
      <c r="A89" s="659"/>
      <c r="B89" s="547" t="s">
        <v>84</v>
      </c>
      <c r="C89" s="550" t="s">
        <v>258</v>
      </c>
      <c r="D89" s="79">
        <v>0</v>
      </c>
      <c r="E89" s="414">
        <f t="shared" si="13"/>
        <v>0</v>
      </c>
      <c r="F89" s="132"/>
      <c r="G89" s="4"/>
      <c r="H89" s="81"/>
      <c r="I89" s="80"/>
      <c r="J89" s="133">
        <v>0</v>
      </c>
      <c r="K89" s="79"/>
      <c r="L89" s="158" t="s">
        <v>380</v>
      </c>
      <c r="M89" s="536" t="s">
        <v>72</v>
      </c>
      <c r="N89" s="537"/>
      <c r="O89" s="534" t="s">
        <v>72</v>
      </c>
      <c r="P89" s="537"/>
      <c r="Q89" s="434">
        <f t="shared" si="14"/>
        <v>0</v>
      </c>
      <c r="R89" s="538" t="s">
        <v>85</v>
      </c>
    </row>
    <row r="90" spans="1:18" ht="64.5" customHeight="1" thickBot="1" x14ac:dyDescent="0.3">
      <c r="A90" s="654"/>
      <c r="B90" s="548"/>
      <c r="C90" s="551"/>
      <c r="D90" s="79">
        <v>0</v>
      </c>
      <c r="E90" s="414">
        <f t="shared" si="13"/>
        <v>0</v>
      </c>
      <c r="F90" s="132"/>
      <c r="G90" s="4"/>
      <c r="H90" s="81"/>
      <c r="I90" s="80"/>
      <c r="J90" s="133">
        <v>0</v>
      </c>
      <c r="K90" s="79"/>
      <c r="L90" s="158" t="s">
        <v>354</v>
      </c>
      <c r="M90" s="536" t="s">
        <v>72</v>
      </c>
      <c r="N90" s="537"/>
      <c r="O90" s="534" t="s">
        <v>72</v>
      </c>
      <c r="P90" s="537"/>
      <c r="Q90" s="434">
        <f t="shared" si="14"/>
        <v>0</v>
      </c>
      <c r="R90" s="543"/>
    </row>
    <row r="91" spans="1:18" ht="23.25" customHeight="1" thickBot="1" x14ac:dyDescent="0.3">
      <c r="A91" s="544" t="s">
        <v>86</v>
      </c>
      <c r="B91" s="545"/>
      <c r="C91" s="545"/>
      <c r="D91" s="545"/>
      <c r="E91" s="545"/>
      <c r="F91" s="545"/>
      <c r="G91" s="545"/>
      <c r="H91" s="545"/>
      <c r="I91" s="545"/>
      <c r="J91" s="545"/>
      <c r="K91" s="545"/>
      <c r="L91" s="545"/>
      <c r="M91" s="545"/>
      <c r="N91" s="545"/>
      <c r="O91" s="545"/>
      <c r="P91" s="545"/>
      <c r="Q91" s="545"/>
      <c r="R91" s="546"/>
    </row>
    <row r="92" spans="1:18" ht="108" customHeight="1" thickBot="1" x14ac:dyDescent="0.3">
      <c r="A92" s="252"/>
      <c r="B92" s="256" t="s">
        <v>87</v>
      </c>
      <c r="C92" s="402" t="s">
        <v>259</v>
      </c>
      <c r="D92" s="418">
        <v>10000</v>
      </c>
      <c r="E92" s="431">
        <f>D92/7*3</f>
        <v>4285.7142857142862</v>
      </c>
      <c r="F92" s="263">
        <v>50</v>
      </c>
      <c r="G92" s="88">
        <v>50</v>
      </c>
      <c r="H92" s="149"/>
      <c r="I92" s="150"/>
      <c r="J92" s="151">
        <v>1200</v>
      </c>
      <c r="K92" s="261"/>
      <c r="L92" s="117" t="s">
        <v>355</v>
      </c>
      <c r="M92" s="263">
        <v>2020</v>
      </c>
      <c r="N92" s="150">
        <v>2022</v>
      </c>
      <c r="O92" s="162">
        <v>2023</v>
      </c>
      <c r="P92" s="307">
        <v>2026</v>
      </c>
      <c r="Q92" s="432">
        <f>D92-E92</f>
        <v>5714.2857142857138</v>
      </c>
      <c r="R92" s="254" t="s">
        <v>88</v>
      </c>
    </row>
    <row r="93" spans="1:18" ht="45" customHeight="1" thickBot="1" x14ac:dyDescent="0.3">
      <c r="A93" s="659"/>
      <c r="B93" s="547" t="s">
        <v>89</v>
      </c>
      <c r="C93" s="550" t="s">
        <v>260</v>
      </c>
      <c r="D93" s="262">
        <v>1000</v>
      </c>
      <c r="E93" s="431">
        <f t="shared" ref="E93:E97" si="15">D93/7*3</f>
        <v>428.57142857142856</v>
      </c>
      <c r="F93" s="107">
        <v>100</v>
      </c>
      <c r="G93" s="141"/>
      <c r="H93" s="152"/>
      <c r="I93" s="108"/>
      <c r="J93" s="153">
        <v>120</v>
      </c>
      <c r="K93" s="262"/>
      <c r="L93" s="158" t="s">
        <v>356</v>
      </c>
      <c r="M93" s="263">
        <v>2020</v>
      </c>
      <c r="N93" s="150">
        <v>2022</v>
      </c>
      <c r="O93" s="162">
        <v>2023</v>
      </c>
      <c r="P93" s="307">
        <v>2026</v>
      </c>
      <c r="Q93" s="432">
        <f t="shared" ref="Q93:Q97" si="16">D93-E93</f>
        <v>571.42857142857144</v>
      </c>
      <c r="R93" s="538" t="s">
        <v>90</v>
      </c>
    </row>
    <row r="94" spans="1:18" ht="63.75" customHeight="1" thickBot="1" x14ac:dyDescent="0.3">
      <c r="A94" s="654"/>
      <c r="B94" s="558"/>
      <c r="C94" s="551"/>
      <c r="D94" s="262">
        <v>28000</v>
      </c>
      <c r="E94" s="431">
        <f t="shared" si="15"/>
        <v>12000</v>
      </c>
      <c r="F94" s="107">
        <v>100</v>
      </c>
      <c r="G94" s="141"/>
      <c r="H94" s="152"/>
      <c r="I94" s="108"/>
      <c r="J94" s="419">
        <v>10000</v>
      </c>
      <c r="K94" s="262"/>
      <c r="L94" s="158" t="s">
        <v>357</v>
      </c>
      <c r="M94" s="593" t="s">
        <v>14</v>
      </c>
      <c r="N94" s="594"/>
      <c r="O94" s="595" t="s">
        <v>14</v>
      </c>
      <c r="P94" s="594"/>
      <c r="Q94" s="432">
        <f t="shared" si="16"/>
        <v>16000</v>
      </c>
      <c r="R94" s="543"/>
    </row>
    <row r="95" spans="1:18" ht="95.25" customHeight="1" thickBot="1" x14ac:dyDescent="0.3">
      <c r="A95" s="654"/>
      <c r="B95" s="558"/>
      <c r="C95" s="551"/>
      <c r="D95" s="262">
        <v>0</v>
      </c>
      <c r="E95" s="431">
        <f t="shared" si="15"/>
        <v>0</v>
      </c>
      <c r="F95" s="107"/>
      <c r="G95" s="141"/>
      <c r="H95" s="152"/>
      <c r="I95" s="108">
        <v>100</v>
      </c>
      <c r="J95" s="153">
        <v>0</v>
      </c>
      <c r="K95" s="262"/>
      <c r="L95" s="158" t="s">
        <v>358</v>
      </c>
      <c r="M95" s="107">
        <v>2020</v>
      </c>
      <c r="N95" s="108">
        <v>2022</v>
      </c>
      <c r="O95" s="127">
        <v>2023</v>
      </c>
      <c r="P95" s="308">
        <v>2026</v>
      </c>
      <c r="Q95" s="432">
        <f t="shared" si="16"/>
        <v>0</v>
      </c>
      <c r="R95" s="543"/>
    </row>
    <row r="96" spans="1:18" ht="58.5" customHeight="1" thickBot="1" x14ac:dyDescent="0.3">
      <c r="A96" s="654"/>
      <c r="B96" s="558"/>
      <c r="C96" s="551"/>
      <c r="D96" s="262">
        <v>7000</v>
      </c>
      <c r="E96" s="431">
        <f t="shared" si="15"/>
        <v>3000</v>
      </c>
      <c r="F96" s="107">
        <v>100</v>
      </c>
      <c r="G96" s="141"/>
      <c r="H96" s="152"/>
      <c r="I96" s="108"/>
      <c r="J96" s="153">
        <v>0</v>
      </c>
      <c r="K96" s="262"/>
      <c r="L96" s="158" t="s">
        <v>359</v>
      </c>
      <c r="M96" s="107">
        <v>2020</v>
      </c>
      <c r="N96" s="108">
        <v>2022</v>
      </c>
      <c r="O96" s="127">
        <v>2023</v>
      </c>
      <c r="P96" s="308">
        <v>2026</v>
      </c>
      <c r="Q96" s="432">
        <f t="shared" si="16"/>
        <v>4000</v>
      </c>
      <c r="R96" s="543"/>
    </row>
    <row r="97" spans="1:18" ht="64.5" customHeight="1" x14ac:dyDescent="0.25">
      <c r="A97" s="654"/>
      <c r="B97" s="558"/>
      <c r="C97" s="551"/>
      <c r="D97" s="259">
        <v>5000</v>
      </c>
      <c r="E97" s="431">
        <f t="shared" si="15"/>
        <v>2142.8571428571431</v>
      </c>
      <c r="F97" s="279">
        <v>100</v>
      </c>
      <c r="G97" s="123"/>
      <c r="H97" s="265"/>
      <c r="I97" s="273"/>
      <c r="J97" s="156">
        <v>0</v>
      </c>
      <c r="K97" s="259"/>
      <c r="L97" s="158" t="s">
        <v>360</v>
      </c>
      <c r="M97" s="279">
        <v>2020</v>
      </c>
      <c r="N97" s="273">
        <v>2022</v>
      </c>
      <c r="O97" s="287">
        <v>2023</v>
      </c>
      <c r="P97" s="301">
        <v>2026</v>
      </c>
      <c r="Q97" s="432">
        <f t="shared" si="16"/>
        <v>2857.1428571428569</v>
      </c>
      <c r="R97" s="543"/>
    </row>
    <row r="98" spans="1:18" ht="46.5" customHeight="1" thickBot="1" x14ac:dyDescent="0.3">
      <c r="A98" s="554" t="s">
        <v>91</v>
      </c>
      <c r="B98" s="555"/>
      <c r="C98" s="555"/>
      <c r="D98" s="555"/>
      <c r="E98" s="555"/>
      <c r="F98" s="555"/>
      <c r="G98" s="555"/>
      <c r="H98" s="555"/>
      <c r="I98" s="555"/>
      <c r="J98" s="555"/>
      <c r="K98" s="555"/>
      <c r="L98" s="555"/>
      <c r="M98" s="555"/>
      <c r="N98" s="555"/>
      <c r="O98" s="555"/>
      <c r="P98" s="555"/>
      <c r="Q98" s="555"/>
      <c r="R98" s="556"/>
    </row>
    <row r="99" spans="1:18" ht="33.75" customHeight="1" thickBot="1" x14ac:dyDescent="0.3">
      <c r="A99" s="560"/>
      <c r="B99" s="557" t="s">
        <v>92</v>
      </c>
      <c r="C99" s="563" t="s">
        <v>261</v>
      </c>
      <c r="D99" s="79">
        <v>0</v>
      </c>
      <c r="E99" s="414">
        <f>D99/7*3</f>
        <v>0</v>
      </c>
      <c r="F99" s="132"/>
      <c r="G99" s="4"/>
      <c r="H99" s="81"/>
      <c r="I99" s="80"/>
      <c r="J99" s="133">
        <v>0</v>
      </c>
      <c r="K99" s="79"/>
      <c r="L99" s="158" t="s">
        <v>361</v>
      </c>
      <c r="M99" s="132">
        <v>2020</v>
      </c>
      <c r="N99" s="80">
        <v>2022</v>
      </c>
      <c r="O99" s="161">
        <v>2023</v>
      </c>
      <c r="P99" s="160">
        <v>2026</v>
      </c>
      <c r="Q99" s="434">
        <f>D99-E99</f>
        <v>0</v>
      </c>
      <c r="R99" s="566" t="s">
        <v>93</v>
      </c>
    </row>
    <row r="100" spans="1:18" ht="26.25" customHeight="1" thickBot="1" x14ac:dyDescent="0.3">
      <c r="A100" s="561"/>
      <c r="B100" s="558"/>
      <c r="C100" s="564"/>
      <c r="D100" s="79">
        <v>0</v>
      </c>
      <c r="E100" s="414">
        <f t="shared" ref="E100:E107" si="17">D100/7*3</f>
        <v>0</v>
      </c>
      <c r="F100" s="132"/>
      <c r="G100" s="4"/>
      <c r="H100" s="81"/>
      <c r="I100" s="80"/>
      <c r="J100" s="133">
        <v>0</v>
      </c>
      <c r="K100" s="79"/>
      <c r="L100" s="158" t="s">
        <v>364</v>
      </c>
      <c r="M100" s="132">
        <v>2020</v>
      </c>
      <c r="N100" s="80">
        <v>2020</v>
      </c>
      <c r="O100" s="534" t="s">
        <v>292</v>
      </c>
      <c r="P100" s="535"/>
      <c r="Q100" s="434">
        <f t="shared" ref="Q100:Q107" si="18">D100-E100</f>
        <v>0</v>
      </c>
      <c r="R100" s="567"/>
    </row>
    <row r="101" spans="1:18" ht="44.25" customHeight="1" thickBot="1" x14ac:dyDescent="0.3">
      <c r="A101" s="561"/>
      <c r="B101" s="558"/>
      <c r="C101" s="564"/>
      <c r="D101" s="253">
        <v>0</v>
      </c>
      <c r="E101" s="414">
        <f t="shared" si="17"/>
        <v>0</v>
      </c>
      <c r="F101" s="132"/>
      <c r="G101" s="4"/>
      <c r="H101" s="255"/>
      <c r="I101" s="258"/>
      <c r="J101" s="133">
        <v>0</v>
      </c>
      <c r="K101" s="253"/>
      <c r="L101" s="158" t="s">
        <v>362</v>
      </c>
      <c r="M101" s="132">
        <v>2020</v>
      </c>
      <c r="N101" s="258">
        <v>2022</v>
      </c>
      <c r="O101" s="161">
        <v>2023</v>
      </c>
      <c r="P101" s="160">
        <v>2026</v>
      </c>
      <c r="Q101" s="434">
        <f t="shared" si="18"/>
        <v>0</v>
      </c>
      <c r="R101" s="567"/>
    </row>
    <row r="102" spans="1:18" ht="44.25" customHeight="1" thickBot="1" x14ac:dyDescent="0.3">
      <c r="A102" s="561"/>
      <c r="B102" s="558"/>
      <c r="C102" s="564"/>
      <c r="D102" s="253">
        <v>2000</v>
      </c>
      <c r="E102" s="414">
        <f t="shared" si="17"/>
        <v>857.14285714285711</v>
      </c>
      <c r="F102" s="132">
        <v>100</v>
      </c>
      <c r="G102" s="4"/>
      <c r="H102" s="255"/>
      <c r="I102" s="258"/>
      <c r="J102" s="133">
        <v>500</v>
      </c>
      <c r="K102" s="253"/>
      <c r="L102" s="158" t="s">
        <v>363</v>
      </c>
      <c r="M102" s="132">
        <v>2020</v>
      </c>
      <c r="N102" s="258">
        <v>2022</v>
      </c>
      <c r="O102" s="161">
        <v>2023</v>
      </c>
      <c r="P102" s="160">
        <v>2026</v>
      </c>
      <c r="Q102" s="434">
        <f t="shared" si="18"/>
        <v>1142.8571428571429</v>
      </c>
      <c r="R102" s="567"/>
    </row>
    <row r="103" spans="1:18" ht="27" customHeight="1" thickBot="1" x14ac:dyDescent="0.3">
      <c r="A103" s="561"/>
      <c r="B103" s="558"/>
      <c r="C103" s="564"/>
      <c r="D103" s="253">
        <v>0</v>
      </c>
      <c r="E103" s="414">
        <f t="shared" si="17"/>
        <v>0</v>
      </c>
      <c r="F103" s="132"/>
      <c r="G103" s="4"/>
      <c r="H103" s="255"/>
      <c r="I103" s="258"/>
      <c r="J103" s="133">
        <v>0</v>
      </c>
      <c r="K103" s="253"/>
      <c r="L103" s="158" t="s">
        <v>365</v>
      </c>
      <c r="M103" s="132">
        <v>2020</v>
      </c>
      <c r="N103" s="258">
        <v>2021</v>
      </c>
      <c r="O103" s="161"/>
      <c r="P103" s="160"/>
      <c r="Q103" s="434">
        <f t="shared" si="18"/>
        <v>0</v>
      </c>
      <c r="R103" s="567"/>
    </row>
    <row r="104" spans="1:18" ht="44.25" customHeight="1" thickBot="1" x14ac:dyDescent="0.3">
      <c r="A104" s="561"/>
      <c r="B104" s="558"/>
      <c r="C104" s="564"/>
      <c r="D104" s="253">
        <v>3500</v>
      </c>
      <c r="E104" s="414">
        <f t="shared" si="17"/>
        <v>1500</v>
      </c>
      <c r="F104" s="132">
        <v>100</v>
      </c>
      <c r="G104" s="4"/>
      <c r="H104" s="255"/>
      <c r="I104" s="258"/>
      <c r="J104" s="133">
        <v>500</v>
      </c>
      <c r="K104" s="253"/>
      <c r="L104" s="158" t="s">
        <v>366</v>
      </c>
      <c r="M104" s="132">
        <v>2020</v>
      </c>
      <c r="N104" s="258">
        <v>2022</v>
      </c>
      <c r="O104" s="161">
        <v>2023</v>
      </c>
      <c r="P104" s="160">
        <v>2026</v>
      </c>
      <c r="Q104" s="434">
        <f t="shared" si="18"/>
        <v>2000</v>
      </c>
      <c r="R104" s="567"/>
    </row>
    <row r="105" spans="1:18" ht="46.5" customHeight="1" thickBot="1" x14ac:dyDescent="0.3">
      <c r="A105" s="561"/>
      <c r="B105" s="558"/>
      <c r="C105" s="564"/>
      <c r="D105" s="253">
        <v>2100</v>
      </c>
      <c r="E105" s="414">
        <f t="shared" si="17"/>
        <v>900</v>
      </c>
      <c r="F105" s="132">
        <v>100</v>
      </c>
      <c r="G105" s="4"/>
      <c r="H105" s="255"/>
      <c r="I105" s="258"/>
      <c r="J105" s="133">
        <v>500</v>
      </c>
      <c r="K105" s="253"/>
      <c r="L105" s="158" t="s">
        <v>367</v>
      </c>
      <c r="M105" s="132">
        <v>2020</v>
      </c>
      <c r="N105" s="258">
        <v>2022</v>
      </c>
      <c r="O105" s="161">
        <v>2023</v>
      </c>
      <c r="P105" s="160">
        <v>2026</v>
      </c>
      <c r="Q105" s="434">
        <f t="shared" si="18"/>
        <v>1200</v>
      </c>
      <c r="R105" s="567"/>
    </row>
    <row r="106" spans="1:18" ht="44.25" customHeight="1" thickBot="1" x14ac:dyDescent="0.3">
      <c r="A106" s="561"/>
      <c r="B106" s="558"/>
      <c r="C106" s="564"/>
      <c r="D106" s="253">
        <v>0</v>
      </c>
      <c r="E106" s="414">
        <f t="shared" si="17"/>
        <v>0</v>
      </c>
      <c r="F106" s="132"/>
      <c r="G106" s="4"/>
      <c r="H106" s="255"/>
      <c r="I106" s="258"/>
      <c r="J106" s="133">
        <v>0</v>
      </c>
      <c r="K106" s="253"/>
      <c r="L106" s="158" t="s">
        <v>368</v>
      </c>
      <c r="M106" s="132">
        <v>2020</v>
      </c>
      <c r="N106" s="258">
        <v>2022</v>
      </c>
      <c r="O106" s="161">
        <v>2023</v>
      </c>
      <c r="P106" s="160">
        <v>2026</v>
      </c>
      <c r="Q106" s="434">
        <f t="shared" si="18"/>
        <v>0</v>
      </c>
      <c r="R106" s="567"/>
    </row>
    <row r="107" spans="1:18" ht="44.25" customHeight="1" thickBot="1" x14ac:dyDescent="0.3">
      <c r="A107" s="562"/>
      <c r="B107" s="559"/>
      <c r="C107" s="565"/>
      <c r="D107" s="253">
        <v>0</v>
      </c>
      <c r="E107" s="414">
        <f t="shared" si="17"/>
        <v>0</v>
      </c>
      <c r="F107" s="132"/>
      <c r="G107" s="4"/>
      <c r="H107" s="255"/>
      <c r="I107" s="258"/>
      <c r="J107" s="133">
        <v>0</v>
      </c>
      <c r="K107" s="253"/>
      <c r="L107" s="158" t="s">
        <v>369</v>
      </c>
      <c r="M107" s="132">
        <v>2020</v>
      </c>
      <c r="N107" s="258">
        <v>2022</v>
      </c>
      <c r="O107" s="161">
        <v>2023</v>
      </c>
      <c r="P107" s="160">
        <v>2026</v>
      </c>
      <c r="Q107" s="434">
        <f t="shared" si="18"/>
        <v>0</v>
      </c>
      <c r="R107" s="568"/>
    </row>
    <row r="108" spans="1:18" ht="24" customHeight="1" thickBot="1" x14ac:dyDescent="0.3">
      <c r="A108" s="675" t="s">
        <v>94</v>
      </c>
      <c r="B108" s="676"/>
      <c r="C108" s="676"/>
      <c r="D108" s="676"/>
      <c r="E108" s="676"/>
      <c r="F108" s="676"/>
      <c r="G108" s="676"/>
      <c r="H108" s="676"/>
      <c r="I108" s="676"/>
      <c r="J108" s="676"/>
      <c r="K108" s="676"/>
      <c r="L108" s="676"/>
      <c r="M108" s="676"/>
      <c r="N108" s="676"/>
      <c r="O108" s="676"/>
      <c r="P108" s="676"/>
      <c r="Q108" s="676"/>
      <c r="R108" s="677"/>
    </row>
    <row r="109" spans="1:18" ht="42" customHeight="1" thickBot="1" x14ac:dyDescent="0.3">
      <c r="A109" s="560"/>
      <c r="B109" s="591" t="s">
        <v>95</v>
      </c>
      <c r="C109" s="563" t="s">
        <v>262</v>
      </c>
      <c r="D109" s="253">
        <v>1000</v>
      </c>
      <c r="E109" s="414">
        <f>D109/7*3</f>
        <v>428.57142857142856</v>
      </c>
      <c r="F109" s="132"/>
      <c r="G109" s="4"/>
      <c r="H109" s="255"/>
      <c r="I109" s="258"/>
      <c r="J109" s="133"/>
      <c r="K109" s="253"/>
      <c r="L109" s="158" t="s">
        <v>370</v>
      </c>
      <c r="M109" s="536" t="s">
        <v>14</v>
      </c>
      <c r="N109" s="537"/>
      <c r="O109" s="534" t="s">
        <v>14</v>
      </c>
      <c r="P109" s="537"/>
      <c r="Q109" s="434">
        <f>D109-E109</f>
        <v>571.42857142857144</v>
      </c>
      <c r="R109" s="566" t="s">
        <v>96</v>
      </c>
    </row>
    <row r="110" spans="1:18" ht="56.25" customHeight="1" thickBot="1" x14ac:dyDescent="0.3">
      <c r="A110" s="561"/>
      <c r="B110" s="558"/>
      <c r="C110" s="564"/>
      <c r="D110" s="253">
        <v>1000</v>
      </c>
      <c r="E110" s="414">
        <f t="shared" ref="E110:E113" si="19">D110/7*3</f>
        <v>428.57142857142856</v>
      </c>
      <c r="F110" s="132">
        <v>100</v>
      </c>
      <c r="G110" s="4"/>
      <c r="H110" s="255"/>
      <c r="I110" s="258"/>
      <c r="J110" s="133"/>
      <c r="K110" s="253"/>
      <c r="L110" s="158" t="s">
        <v>371</v>
      </c>
      <c r="M110" s="132">
        <v>2020</v>
      </c>
      <c r="N110" s="258">
        <v>2022</v>
      </c>
      <c r="O110" s="161">
        <v>2023</v>
      </c>
      <c r="P110" s="160">
        <v>2026</v>
      </c>
      <c r="Q110" s="434">
        <f t="shared" ref="Q110:Q113" si="20">D110-E110</f>
        <v>571.42857142857144</v>
      </c>
      <c r="R110" s="567"/>
    </row>
    <row r="111" spans="1:18" ht="44.25" customHeight="1" thickBot="1" x14ac:dyDescent="0.3">
      <c r="A111" s="660"/>
      <c r="B111" s="577"/>
      <c r="C111" s="599"/>
      <c r="D111" s="417">
        <v>10000</v>
      </c>
      <c r="E111" s="414">
        <f t="shared" si="19"/>
        <v>4285.7142857142862</v>
      </c>
      <c r="F111" s="132"/>
      <c r="G111" s="4"/>
      <c r="H111" s="255"/>
      <c r="I111" s="258"/>
      <c r="J111" s="133"/>
      <c r="K111" s="253"/>
      <c r="L111" s="158" t="s">
        <v>372</v>
      </c>
      <c r="M111" s="132">
        <v>2020</v>
      </c>
      <c r="N111" s="258">
        <v>2022</v>
      </c>
      <c r="O111" s="161">
        <v>2023</v>
      </c>
      <c r="P111" s="160">
        <v>2026</v>
      </c>
      <c r="Q111" s="434">
        <f t="shared" si="20"/>
        <v>5714.2857142857138</v>
      </c>
      <c r="R111" s="678"/>
    </row>
    <row r="112" spans="1:18" ht="69" customHeight="1" thickBot="1" x14ac:dyDescent="0.3">
      <c r="A112" s="560"/>
      <c r="B112" s="591" t="s">
        <v>97</v>
      </c>
      <c r="C112" s="563" t="s">
        <v>263</v>
      </c>
      <c r="D112" s="253">
        <v>0</v>
      </c>
      <c r="E112" s="414">
        <f t="shared" si="19"/>
        <v>0</v>
      </c>
      <c r="F112" s="132"/>
      <c r="G112" s="4"/>
      <c r="H112" s="255"/>
      <c r="I112" s="258"/>
      <c r="J112" s="133">
        <v>0</v>
      </c>
      <c r="K112" s="253"/>
      <c r="L112" s="158" t="s">
        <v>373</v>
      </c>
      <c r="M112" s="132">
        <v>2020</v>
      </c>
      <c r="N112" s="258">
        <v>2022</v>
      </c>
      <c r="O112" s="161">
        <v>2023</v>
      </c>
      <c r="P112" s="160">
        <v>2026</v>
      </c>
      <c r="Q112" s="434">
        <f t="shared" si="20"/>
        <v>0</v>
      </c>
      <c r="R112" s="566" t="s">
        <v>98</v>
      </c>
    </row>
    <row r="113" spans="1:32" ht="60.75" customHeight="1" thickBot="1" x14ac:dyDescent="0.3">
      <c r="A113" s="562"/>
      <c r="B113" s="559"/>
      <c r="C113" s="565"/>
      <c r="D113" s="261">
        <v>0</v>
      </c>
      <c r="E113" s="414">
        <f t="shared" si="19"/>
        <v>0</v>
      </c>
      <c r="F113" s="263"/>
      <c r="G113" s="88"/>
      <c r="H113" s="149"/>
      <c r="I113" s="150"/>
      <c r="J113" s="151">
        <v>0</v>
      </c>
      <c r="K113" s="261"/>
      <c r="L113" s="117" t="s">
        <v>374</v>
      </c>
      <c r="M113" s="263">
        <v>2020</v>
      </c>
      <c r="N113" s="150">
        <v>2022</v>
      </c>
      <c r="O113" s="162">
        <v>2023</v>
      </c>
      <c r="P113" s="307">
        <v>2026</v>
      </c>
      <c r="Q113" s="434">
        <f t="shared" si="20"/>
        <v>0</v>
      </c>
      <c r="R113" s="568"/>
      <c r="S113" s="35"/>
      <c r="T113" s="35"/>
      <c r="U113" s="35"/>
      <c r="V113" s="35"/>
      <c r="W113" s="35"/>
      <c r="X113" s="35"/>
      <c r="Y113" s="35"/>
      <c r="Z113" s="35"/>
      <c r="AA113" s="35"/>
      <c r="AB113" s="35"/>
      <c r="AC113" s="35"/>
      <c r="AD113" s="35"/>
      <c r="AE113" s="35"/>
      <c r="AF113" s="35"/>
    </row>
    <row r="114" spans="1:32" ht="38.25" x14ac:dyDescent="0.25">
      <c r="D114" s="12" t="s">
        <v>27</v>
      </c>
      <c r="E114" s="12" t="s">
        <v>28</v>
      </c>
      <c r="Q114" s="30" t="s">
        <v>29</v>
      </c>
    </row>
    <row r="115" spans="1:32" ht="33" customHeight="1" x14ac:dyDescent="0.25">
      <c r="D115" s="453">
        <f>SUM(D109:D113,D99:D107,D92:D97,D83:D90,D81:D82,D75:D78,D69:D73,D61:D66,D46:D58,D37:D41,D15:D35)</f>
        <v>8422763</v>
      </c>
      <c r="E115" s="454">
        <f>E109+E93+E92+E86+E85+E75+E61+E57+E54+E49+E48+E35+E27+E26+E20+E15+E110+E111+E105+E104+E102+E97+E96+E94+E88+E87+E84+E83+E82+E81+E76+E73+E72+E70+E69+E65+E62+E58+E55+E53+E51+E47+E40+E39+E38+E37+E32+E25+E24+E23+E22+E19+E18+E17</f>
        <v>4272705.8571428573</v>
      </c>
      <c r="Q115" s="455">
        <f>SUM(Q109:Q113,Q99:Q107,Q92:Q97,Q81:Q90,Q75:Q78,Q69:Q73,Q61:Q66,Q46:Q58,Q37:Q41,Q15:Q35)</f>
        <v>4150057.1428571427</v>
      </c>
    </row>
    <row r="116" spans="1:32" x14ac:dyDescent="0.25">
      <c r="B116" s="29"/>
      <c r="E116" s="31" t="s">
        <v>13</v>
      </c>
      <c r="Q116" s="32" t="s">
        <v>293</v>
      </c>
    </row>
  </sheetData>
  <mergeCells count="161">
    <mergeCell ref="A112:A113"/>
    <mergeCell ref="B112:B113"/>
    <mergeCell ref="C112:C113"/>
    <mergeCell ref="R112:R113"/>
    <mergeCell ref="M109:N109"/>
    <mergeCell ref="O109:P109"/>
    <mergeCell ref="C46:C51"/>
    <mergeCell ref="C56:C58"/>
    <mergeCell ref="C52:C55"/>
    <mergeCell ref="B56:B58"/>
    <mergeCell ref="A108:R108"/>
    <mergeCell ref="A109:A111"/>
    <mergeCell ref="B109:B111"/>
    <mergeCell ref="C109:C111"/>
    <mergeCell ref="R109:R111"/>
    <mergeCell ref="B81:B83"/>
    <mergeCell ref="C81:C83"/>
    <mergeCell ref="R81:R83"/>
    <mergeCell ref="M81:N81"/>
    <mergeCell ref="O81:P81"/>
    <mergeCell ref="A61:A62"/>
    <mergeCell ref="R61:R62"/>
    <mergeCell ref="B64:B66"/>
    <mergeCell ref="D59:L59"/>
    <mergeCell ref="A93:A97"/>
    <mergeCell ref="C93:C97"/>
    <mergeCell ref="R93:R97"/>
    <mergeCell ref="M94:N94"/>
    <mergeCell ref="O94:P94"/>
    <mergeCell ref="O75:P75"/>
    <mergeCell ref="M77:N77"/>
    <mergeCell ref="O77:P77"/>
    <mergeCell ref="A79:R79"/>
    <mergeCell ref="A81:A83"/>
    <mergeCell ref="A91:R91"/>
    <mergeCell ref="A89:A90"/>
    <mergeCell ref="M89:N89"/>
    <mergeCell ref="O89:P89"/>
    <mergeCell ref="R85:R88"/>
    <mergeCell ref="A75:A77"/>
    <mergeCell ref="R89:R90"/>
    <mergeCell ref="M86:N86"/>
    <mergeCell ref="O86:P86"/>
    <mergeCell ref="M90:N90"/>
    <mergeCell ref="O90:P90"/>
    <mergeCell ref="M75:N75"/>
    <mergeCell ref="B89:B90"/>
    <mergeCell ref="C15:C18"/>
    <mergeCell ref="B61:B62"/>
    <mergeCell ref="C61:C62"/>
    <mergeCell ref="O57:P57"/>
    <mergeCell ref="O76:P76"/>
    <mergeCell ref="O58:P58"/>
    <mergeCell ref="A64:A66"/>
    <mergeCell ref="A67:R67"/>
    <mergeCell ref="M64:N64"/>
    <mergeCell ref="O64:P64"/>
    <mergeCell ref="A71:A72"/>
    <mergeCell ref="B69:B70"/>
    <mergeCell ref="B71:B72"/>
    <mergeCell ref="C69:C70"/>
    <mergeCell ref="C71:C72"/>
    <mergeCell ref="A69:A70"/>
    <mergeCell ref="D43:L43"/>
    <mergeCell ref="A45:R45"/>
    <mergeCell ref="C27:C29"/>
    <mergeCell ref="C30:C32"/>
    <mergeCell ref="C33:C35"/>
    <mergeCell ref="C64:C66"/>
    <mergeCell ref="A46:A51"/>
    <mergeCell ref="A56:A58"/>
    <mergeCell ref="A52:A55"/>
    <mergeCell ref="B46:B51"/>
    <mergeCell ref="B52:B55"/>
    <mergeCell ref="R46:R51"/>
    <mergeCell ref="R52:R55"/>
    <mergeCell ref="R64:R66"/>
    <mergeCell ref="M27:N27"/>
    <mergeCell ref="O27:P27"/>
    <mergeCell ref="B33:B35"/>
    <mergeCell ref="A33:A35"/>
    <mergeCell ref="R33:R35"/>
    <mergeCell ref="M33:N33"/>
    <mergeCell ref="O33:P33"/>
    <mergeCell ref="A44:R44"/>
    <mergeCell ref="A36:R36"/>
    <mergeCell ref="B37:B39"/>
    <mergeCell ref="C37:C39"/>
    <mergeCell ref="A37:A39"/>
    <mergeCell ref="M30:N30"/>
    <mergeCell ref="O30:P30"/>
    <mergeCell ref="M32:N32"/>
    <mergeCell ref="O32:P32"/>
    <mergeCell ref="A14:R14"/>
    <mergeCell ref="A8:R8"/>
    <mergeCell ref="F11:I11"/>
    <mergeCell ref="E11:E12"/>
    <mergeCell ref="M10:N11"/>
    <mergeCell ref="R10:R12"/>
    <mergeCell ref="D10:D12"/>
    <mergeCell ref="J10:J12"/>
    <mergeCell ref="K10:K12"/>
    <mergeCell ref="B10:B12"/>
    <mergeCell ref="C10:C12"/>
    <mergeCell ref="O10:P11"/>
    <mergeCell ref="Q10:Q12"/>
    <mergeCell ref="L10:L12"/>
    <mergeCell ref="A9:R9"/>
    <mergeCell ref="E10:I10"/>
    <mergeCell ref="A10:A12"/>
    <mergeCell ref="A13:R13"/>
    <mergeCell ref="A15:A18"/>
    <mergeCell ref="B15:B18"/>
    <mergeCell ref="B19:B26"/>
    <mergeCell ref="C19:C26"/>
    <mergeCell ref="R19:R26"/>
    <mergeCell ref="F1:I6"/>
    <mergeCell ref="A40:A42"/>
    <mergeCell ref="B40:B42"/>
    <mergeCell ref="C40:C42"/>
    <mergeCell ref="O42:P42"/>
    <mergeCell ref="R40:R42"/>
    <mergeCell ref="R15:R18"/>
    <mergeCell ref="A19:A26"/>
    <mergeCell ref="M15:N15"/>
    <mergeCell ref="O15:P15"/>
    <mergeCell ref="M16:N16"/>
    <mergeCell ref="R37:R39"/>
    <mergeCell ref="O16:P16"/>
    <mergeCell ref="M25:N25"/>
    <mergeCell ref="O25:P25"/>
    <mergeCell ref="B27:B29"/>
    <mergeCell ref="A27:A29"/>
    <mergeCell ref="R27:R29"/>
    <mergeCell ref="B30:B32"/>
    <mergeCell ref="A30:A32"/>
    <mergeCell ref="R30:R32"/>
    <mergeCell ref="O100:P100"/>
    <mergeCell ref="M78:N78"/>
    <mergeCell ref="O78:P78"/>
    <mergeCell ref="O69:P69"/>
    <mergeCell ref="R56:R58"/>
    <mergeCell ref="A60:R60"/>
    <mergeCell ref="R71:R72"/>
    <mergeCell ref="R69:R70"/>
    <mergeCell ref="A74:R74"/>
    <mergeCell ref="B75:B77"/>
    <mergeCell ref="C75:C77"/>
    <mergeCell ref="R75:R77"/>
    <mergeCell ref="A80:R80"/>
    <mergeCell ref="A98:R98"/>
    <mergeCell ref="B99:B107"/>
    <mergeCell ref="A99:A107"/>
    <mergeCell ref="C99:C107"/>
    <mergeCell ref="R99:R107"/>
    <mergeCell ref="C89:C90"/>
    <mergeCell ref="A68:R68"/>
    <mergeCell ref="A85:A88"/>
    <mergeCell ref="B85:B88"/>
    <mergeCell ref="C85:C88"/>
    <mergeCell ref="B93:B97"/>
  </mergeCells>
  <pageMargins left="0.70866141732283472" right="0.51181102362204722" top="0.74803149606299213" bottom="0.55118110236220474" header="0.31496062992125984" footer="0.31496062992125984"/>
  <pageSetup paperSize="9" orientation="landscape"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9"/>
  <sheetViews>
    <sheetView topLeftCell="A13" zoomScaleNormal="100" zoomScalePageLayoutView="59" workbookViewId="0">
      <selection activeCell="K18" sqref="K18"/>
    </sheetView>
  </sheetViews>
  <sheetFormatPr defaultColWidth="8.85546875" defaultRowHeight="15.75" x14ac:dyDescent="0.25"/>
  <cols>
    <col min="1" max="1" width="4.140625" style="6" customWidth="1"/>
    <col min="2" max="2" width="21.140625" style="6" customWidth="1"/>
    <col min="3" max="3" width="10" style="5" customWidth="1"/>
    <col min="4" max="4" width="14.140625" style="19" customWidth="1"/>
    <col min="5" max="5" width="13.7109375" style="7" customWidth="1"/>
    <col min="6" max="6" width="13.42578125" style="6" customWidth="1"/>
    <col min="7" max="7" width="12" style="6" customWidth="1"/>
    <col min="8" max="8" width="12.42578125" style="6" customWidth="1"/>
    <col min="9" max="9" width="14" style="5" customWidth="1"/>
    <col min="10" max="10" width="12.42578125" style="52" customWidth="1"/>
    <col min="11" max="11" width="13.7109375" style="52" customWidth="1"/>
    <col min="12" max="12" width="60.28515625" style="6" customWidth="1"/>
    <col min="13" max="13" width="10.7109375" style="6" customWidth="1"/>
    <col min="14" max="14" width="9.85546875" style="6" customWidth="1"/>
    <col min="15" max="15" width="10.7109375" style="10" customWidth="1"/>
    <col min="16" max="16" width="11.140625" style="10" customWidth="1"/>
    <col min="17" max="17" width="12.28515625" style="10" customWidth="1"/>
    <col min="18" max="18" width="21.7109375" style="6" customWidth="1"/>
    <col min="19" max="16384" width="8.85546875" style="6"/>
  </cols>
  <sheetData>
    <row r="1" spans="1:18" s="1" customFormat="1" ht="15" customHeight="1" x14ac:dyDescent="0.25">
      <c r="F1" s="573" t="s">
        <v>390</v>
      </c>
      <c r="G1" s="573"/>
      <c r="H1" s="573"/>
      <c r="I1" s="573"/>
      <c r="L1" s="38"/>
      <c r="O1" s="3"/>
      <c r="P1" s="3"/>
      <c r="Q1" s="3"/>
    </row>
    <row r="2" spans="1:18" s="1" customFormat="1" ht="15" customHeight="1" x14ac:dyDescent="0.25">
      <c r="F2" s="573"/>
      <c r="G2" s="573"/>
      <c r="H2" s="573"/>
      <c r="I2" s="573"/>
      <c r="L2" s="38"/>
      <c r="O2" s="3"/>
      <c r="P2" s="3"/>
      <c r="Q2" s="3"/>
    </row>
    <row r="3" spans="1:18" s="1" customFormat="1" ht="15" customHeight="1" x14ac:dyDescent="0.25">
      <c r="F3" s="573"/>
      <c r="G3" s="573"/>
      <c r="H3" s="573"/>
      <c r="I3" s="573"/>
      <c r="L3" s="38"/>
      <c r="O3" s="3"/>
      <c r="P3" s="3"/>
      <c r="Q3" s="3"/>
    </row>
    <row r="4" spans="1:18" s="1" customFormat="1" ht="15" customHeight="1" x14ac:dyDescent="0.25">
      <c r="F4" s="573"/>
      <c r="G4" s="573"/>
      <c r="H4" s="573"/>
      <c r="I4" s="573"/>
      <c r="L4" s="38"/>
      <c r="O4" s="3"/>
      <c r="P4" s="3"/>
      <c r="Q4" s="3"/>
    </row>
    <row r="5" spans="1:18" s="1" customFormat="1" ht="15.75" customHeight="1" x14ac:dyDescent="0.25">
      <c r="F5" s="573"/>
      <c r="G5" s="573"/>
      <c r="H5" s="573"/>
      <c r="I5" s="573"/>
      <c r="L5" s="38"/>
      <c r="O5" s="3"/>
      <c r="P5" s="3"/>
      <c r="Q5" s="3"/>
    </row>
    <row r="6" spans="1:18" s="1" customFormat="1" ht="15.75" customHeight="1" x14ac:dyDescent="0.25">
      <c r="F6" s="573"/>
      <c r="G6" s="573"/>
      <c r="H6" s="573"/>
      <c r="I6" s="573"/>
      <c r="L6" s="38"/>
      <c r="O6" s="3"/>
      <c r="P6" s="3"/>
      <c r="Q6" s="3"/>
    </row>
    <row r="7" spans="1:18" x14ac:dyDescent="0.25">
      <c r="A7" s="774"/>
      <c r="B7" s="774"/>
      <c r="C7" s="774"/>
      <c r="D7" s="774"/>
      <c r="E7" s="774"/>
      <c r="F7" s="774"/>
      <c r="G7" s="774"/>
      <c r="H7" s="774"/>
      <c r="I7" s="774"/>
      <c r="J7" s="774"/>
      <c r="K7" s="774"/>
      <c r="L7" s="774"/>
      <c r="M7" s="774"/>
      <c r="N7" s="774"/>
      <c r="O7" s="774"/>
      <c r="P7" s="774"/>
      <c r="Q7" s="774"/>
      <c r="R7" s="774"/>
    </row>
    <row r="8" spans="1:18" ht="50.25" customHeight="1" x14ac:dyDescent="0.25">
      <c r="A8" s="605" t="s">
        <v>384</v>
      </c>
      <c r="B8" s="605"/>
      <c r="C8" s="605"/>
      <c r="D8" s="605"/>
      <c r="E8" s="605"/>
      <c r="F8" s="605"/>
      <c r="G8" s="605"/>
      <c r="H8" s="605"/>
      <c r="I8" s="605"/>
      <c r="J8" s="605"/>
      <c r="K8" s="605"/>
      <c r="L8" s="605"/>
      <c r="M8" s="605"/>
      <c r="N8" s="605"/>
      <c r="O8" s="605"/>
      <c r="P8" s="605"/>
      <c r="Q8" s="605"/>
      <c r="R8" s="605"/>
    </row>
    <row r="9" spans="1:18" ht="45" customHeight="1" thickBot="1" x14ac:dyDescent="0.35">
      <c r="A9" s="785" t="s">
        <v>238</v>
      </c>
      <c r="B9" s="785"/>
      <c r="C9" s="785"/>
      <c r="D9" s="785"/>
      <c r="E9" s="785"/>
      <c r="F9" s="785"/>
      <c r="G9" s="785"/>
      <c r="H9" s="785"/>
      <c r="I9" s="785"/>
      <c r="J9" s="785"/>
      <c r="K9" s="785"/>
      <c r="L9" s="785"/>
      <c r="M9" s="785"/>
      <c r="N9" s="785"/>
      <c r="O9" s="785"/>
      <c r="P9" s="785"/>
      <c r="Q9" s="785"/>
      <c r="R9" s="785"/>
    </row>
    <row r="10" spans="1:18" ht="33" customHeight="1" x14ac:dyDescent="0.25">
      <c r="A10" s="776" t="s">
        <v>0</v>
      </c>
      <c r="B10" s="779" t="s">
        <v>1</v>
      </c>
      <c r="C10" s="779" t="s">
        <v>6</v>
      </c>
      <c r="D10" s="779" t="s">
        <v>12</v>
      </c>
      <c r="E10" s="775" t="s">
        <v>21</v>
      </c>
      <c r="F10" s="775"/>
      <c r="G10" s="775"/>
      <c r="H10" s="775"/>
      <c r="I10" s="775"/>
      <c r="J10" s="791" t="s">
        <v>32</v>
      </c>
      <c r="K10" s="791" t="s">
        <v>26</v>
      </c>
      <c r="L10" s="627" t="s">
        <v>239</v>
      </c>
      <c r="M10" s="779" t="s">
        <v>23</v>
      </c>
      <c r="N10" s="779"/>
      <c r="O10" s="794" t="s">
        <v>24</v>
      </c>
      <c r="P10" s="795"/>
      <c r="Q10" s="786" t="s">
        <v>25</v>
      </c>
      <c r="R10" s="782" t="s">
        <v>5</v>
      </c>
    </row>
    <row r="11" spans="1:18" ht="15" customHeight="1" x14ac:dyDescent="0.25">
      <c r="A11" s="777"/>
      <c r="B11" s="780"/>
      <c r="C11" s="780"/>
      <c r="D11" s="780"/>
      <c r="E11" s="789" t="s">
        <v>31</v>
      </c>
      <c r="F11" s="780" t="s">
        <v>2</v>
      </c>
      <c r="G11" s="780"/>
      <c r="H11" s="780"/>
      <c r="I11" s="780"/>
      <c r="J11" s="792"/>
      <c r="K11" s="792"/>
      <c r="L11" s="628"/>
      <c r="M11" s="780"/>
      <c r="N11" s="780"/>
      <c r="O11" s="796"/>
      <c r="P11" s="797"/>
      <c r="Q11" s="787"/>
      <c r="R11" s="783"/>
    </row>
    <row r="12" spans="1:18" ht="197.25" customHeight="1" thickBot="1" x14ac:dyDescent="0.3">
      <c r="A12" s="778"/>
      <c r="B12" s="781"/>
      <c r="C12" s="781"/>
      <c r="D12" s="781"/>
      <c r="E12" s="790"/>
      <c r="F12" s="91" t="s">
        <v>8</v>
      </c>
      <c r="G12" s="91" t="s">
        <v>15</v>
      </c>
      <c r="H12" s="91" t="s">
        <v>16</v>
      </c>
      <c r="I12" s="91" t="s">
        <v>17</v>
      </c>
      <c r="J12" s="793"/>
      <c r="K12" s="793"/>
      <c r="L12" s="629"/>
      <c r="M12" s="91" t="s">
        <v>3</v>
      </c>
      <c r="N12" s="91" t="s">
        <v>4</v>
      </c>
      <c r="O12" s="92" t="s">
        <v>3</v>
      </c>
      <c r="P12" s="92" t="s">
        <v>4</v>
      </c>
      <c r="Q12" s="788"/>
      <c r="R12" s="784"/>
    </row>
    <row r="13" spans="1:18" ht="30" customHeight="1" thickBot="1" x14ac:dyDescent="0.3">
      <c r="A13" s="768" t="s">
        <v>99</v>
      </c>
      <c r="B13" s="769"/>
      <c r="C13" s="769"/>
      <c r="D13" s="769"/>
      <c r="E13" s="769"/>
      <c r="F13" s="769"/>
      <c r="G13" s="769"/>
      <c r="H13" s="769"/>
      <c r="I13" s="769"/>
      <c r="J13" s="769"/>
      <c r="K13" s="769"/>
      <c r="L13" s="769"/>
      <c r="M13" s="769"/>
      <c r="N13" s="769"/>
      <c r="O13" s="769"/>
      <c r="P13" s="769"/>
      <c r="Q13" s="769"/>
      <c r="R13" s="770"/>
    </row>
    <row r="14" spans="1:18" s="7" customFormat="1" ht="21" customHeight="1" thickBot="1" x14ac:dyDescent="0.3">
      <c r="A14" s="771" t="s">
        <v>100</v>
      </c>
      <c r="B14" s="772"/>
      <c r="C14" s="772"/>
      <c r="D14" s="772"/>
      <c r="E14" s="772"/>
      <c r="F14" s="772"/>
      <c r="G14" s="772"/>
      <c r="H14" s="772"/>
      <c r="I14" s="772"/>
      <c r="J14" s="772"/>
      <c r="K14" s="772"/>
      <c r="L14" s="772"/>
      <c r="M14" s="772"/>
      <c r="N14" s="772"/>
      <c r="O14" s="772"/>
      <c r="P14" s="772"/>
      <c r="Q14" s="772"/>
      <c r="R14" s="773"/>
    </row>
    <row r="15" spans="1:18" s="7" customFormat="1" ht="45" customHeight="1" thickBot="1" x14ac:dyDescent="0.3">
      <c r="A15" s="743">
        <v>14</v>
      </c>
      <c r="B15" s="746" t="s">
        <v>101</v>
      </c>
      <c r="C15" s="749" t="s">
        <v>264</v>
      </c>
      <c r="D15" s="174">
        <v>3000000</v>
      </c>
      <c r="E15" s="425">
        <v>1200000</v>
      </c>
      <c r="F15" s="175"/>
      <c r="G15" s="176">
        <v>100</v>
      </c>
      <c r="H15" s="176"/>
      <c r="I15" s="177"/>
      <c r="J15" s="356"/>
      <c r="K15" s="352"/>
      <c r="L15" s="194" t="s">
        <v>102</v>
      </c>
      <c r="M15" s="178">
        <v>2020</v>
      </c>
      <c r="N15" s="179">
        <v>2022</v>
      </c>
      <c r="O15" s="180">
        <v>2023</v>
      </c>
      <c r="P15" s="181">
        <v>2026</v>
      </c>
      <c r="Q15" s="441">
        <f>D15-E15</f>
        <v>1800000</v>
      </c>
      <c r="R15" s="740" t="s">
        <v>104</v>
      </c>
    </row>
    <row r="16" spans="1:18" s="7" customFormat="1" ht="65.25" customHeight="1" thickBot="1" x14ac:dyDescent="0.3">
      <c r="A16" s="744"/>
      <c r="B16" s="747"/>
      <c r="C16" s="750"/>
      <c r="D16" s="101">
        <v>5000</v>
      </c>
      <c r="E16" s="423">
        <f>D16/7*3</f>
        <v>2142.8571428571431</v>
      </c>
      <c r="F16" s="183">
        <v>100</v>
      </c>
      <c r="G16" s="111"/>
      <c r="H16" s="111"/>
      <c r="I16" s="113"/>
      <c r="J16" s="357"/>
      <c r="K16" s="353"/>
      <c r="L16" s="116" t="s">
        <v>103</v>
      </c>
      <c r="M16" s="280">
        <v>2020</v>
      </c>
      <c r="N16" s="281">
        <v>2022</v>
      </c>
      <c r="O16" s="180">
        <v>2023</v>
      </c>
      <c r="P16" s="181">
        <v>2026</v>
      </c>
      <c r="Q16" s="441">
        <f t="shared" ref="Q16:Q24" si="0">D16-E16</f>
        <v>2857.1428571428569</v>
      </c>
      <c r="R16" s="741"/>
    </row>
    <row r="17" spans="1:23" s="7" customFormat="1" ht="65.25" customHeight="1" thickBot="1" x14ac:dyDescent="0.3">
      <c r="A17" s="744"/>
      <c r="B17" s="747"/>
      <c r="C17" s="750"/>
      <c r="D17" s="99">
        <v>97000</v>
      </c>
      <c r="E17" s="508">
        <v>97000</v>
      </c>
      <c r="F17" s="201">
        <v>100</v>
      </c>
      <c r="G17" s="202"/>
      <c r="H17" s="202"/>
      <c r="I17" s="203"/>
      <c r="J17" s="362"/>
      <c r="K17" s="481"/>
      <c r="L17" s="116" t="s">
        <v>403</v>
      </c>
      <c r="M17" s="280">
        <v>2020</v>
      </c>
      <c r="N17" s="281">
        <v>2022</v>
      </c>
      <c r="O17" s="738" t="s">
        <v>292</v>
      </c>
      <c r="P17" s="739"/>
      <c r="Q17" s="509">
        <v>0</v>
      </c>
      <c r="R17" s="741"/>
    </row>
    <row r="18" spans="1:23" s="7" customFormat="1" ht="65.25" customHeight="1" thickBot="1" x14ac:dyDescent="0.3">
      <c r="A18" s="744"/>
      <c r="B18" s="747"/>
      <c r="C18" s="750"/>
      <c r="D18" s="99">
        <v>278000</v>
      </c>
      <c r="E18" s="508">
        <v>278000</v>
      </c>
      <c r="F18" s="201">
        <v>100</v>
      </c>
      <c r="G18" s="202"/>
      <c r="H18" s="202"/>
      <c r="I18" s="203"/>
      <c r="J18" s="362"/>
      <c r="K18" s="481"/>
      <c r="L18" s="197" t="s">
        <v>404</v>
      </c>
      <c r="M18" s="280">
        <v>2020</v>
      </c>
      <c r="N18" s="281">
        <v>2022</v>
      </c>
      <c r="O18" s="738" t="s">
        <v>292</v>
      </c>
      <c r="P18" s="739"/>
      <c r="Q18" s="509">
        <v>0</v>
      </c>
      <c r="R18" s="742"/>
    </row>
    <row r="19" spans="1:23" s="7" customFormat="1" ht="65.25" customHeight="1" thickBot="1" x14ac:dyDescent="0.3">
      <c r="A19" s="745"/>
      <c r="B19" s="748"/>
      <c r="C19" s="751"/>
      <c r="D19" s="99">
        <v>368000</v>
      </c>
      <c r="E19" s="508">
        <v>368000</v>
      </c>
      <c r="F19" s="201">
        <v>100</v>
      </c>
      <c r="G19" s="202"/>
      <c r="H19" s="202"/>
      <c r="I19" s="203"/>
      <c r="J19" s="362"/>
      <c r="K19" s="481"/>
      <c r="L19" s="197" t="s">
        <v>405</v>
      </c>
      <c r="M19" s="280">
        <v>2020</v>
      </c>
      <c r="N19" s="281">
        <v>2022</v>
      </c>
      <c r="O19" s="738" t="s">
        <v>292</v>
      </c>
      <c r="P19" s="739"/>
      <c r="Q19" s="509">
        <v>0</v>
      </c>
      <c r="R19" s="482"/>
    </row>
    <row r="20" spans="1:23" s="7" customFormat="1" ht="16.5" thickBot="1" x14ac:dyDescent="0.3">
      <c r="A20" s="483"/>
      <c r="B20" s="484"/>
      <c r="C20" s="510"/>
      <c r="D20" s="665" t="s">
        <v>395</v>
      </c>
      <c r="E20" s="665"/>
      <c r="F20" s="665"/>
      <c r="G20" s="665"/>
      <c r="H20" s="665"/>
      <c r="I20" s="665"/>
      <c r="J20" s="665"/>
      <c r="K20" s="665"/>
      <c r="L20" s="665"/>
      <c r="M20" s="280"/>
      <c r="N20" s="281"/>
      <c r="O20" s="511"/>
      <c r="P20" s="512"/>
      <c r="Q20" s="509"/>
      <c r="R20" s="485"/>
    </row>
    <row r="21" spans="1:23" ht="102.75" customHeight="1" thickBot="1" x14ac:dyDescent="0.3">
      <c r="A21" s="186">
        <v>15</v>
      </c>
      <c r="B21" s="271" t="s">
        <v>105</v>
      </c>
      <c r="C21" s="187" t="s">
        <v>265</v>
      </c>
      <c r="D21" s="174">
        <v>1500000</v>
      </c>
      <c r="E21" s="358">
        <v>500000</v>
      </c>
      <c r="F21" s="178">
        <v>30</v>
      </c>
      <c r="G21" s="188">
        <v>70</v>
      </c>
      <c r="H21" s="188"/>
      <c r="I21" s="179"/>
      <c r="J21" s="359"/>
      <c r="K21" s="371"/>
      <c r="L21" s="194" t="s">
        <v>106</v>
      </c>
      <c r="M21" s="280">
        <v>2020</v>
      </c>
      <c r="N21" s="281">
        <v>2022</v>
      </c>
      <c r="O21" s="180">
        <v>2023</v>
      </c>
      <c r="P21" s="181">
        <v>2026</v>
      </c>
      <c r="Q21" s="441">
        <f t="shared" si="0"/>
        <v>1000000</v>
      </c>
      <c r="R21" s="191" t="s">
        <v>104</v>
      </c>
      <c r="W21" s="8"/>
    </row>
    <row r="22" spans="1:23" ht="44.25" customHeight="1" thickBot="1" x14ac:dyDescent="0.3">
      <c r="A22" s="765">
        <v>16</v>
      </c>
      <c r="B22" s="764" t="s">
        <v>107</v>
      </c>
      <c r="C22" s="766" t="s">
        <v>266</v>
      </c>
      <c r="D22" s="174">
        <v>14000</v>
      </c>
      <c r="E22" s="359">
        <f>D22/7*3</f>
        <v>6000</v>
      </c>
      <c r="F22" s="178"/>
      <c r="G22" s="188"/>
      <c r="H22" s="188"/>
      <c r="I22" s="179"/>
      <c r="J22" s="359"/>
      <c r="K22" s="371"/>
      <c r="L22" s="194" t="s">
        <v>108</v>
      </c>
      <c r="M22" s="280">
        <v>2020</v>
      </c>
      <c r="N22" s="281">
        <v>2022</v>
      </c>
      <c r="O22" s="180">
        <v>2023</v>
      </c>
      <c r="P22" s="181">
        <v>2026</v>
      </c>
      <c r="Q22" s="441">
        <f t="shared" si="0"/>
        <v>8000</v>
      </c>
      <c r="R22" s="767" t="s">
        <v>111</v>
      </c>
    </row>
    <row r="23" spans="1:23" ht="42.75" customHeight="1" thickBot="1" x14ac:dyDescent="0.3">
      <c r="A23" s="561"/>
      <c r="B23" s="558"/>
      <c r="C23" s="564"/>
      <c r="D23" s="193">
        <v>700</v>
      </c>
      <c r="E23" s="359">
        <f t="shared" ref="E23:E24" si="1">D23/7*3</f>
        <v>300</v>
      </c>
      <c r="F23" s="102">
        <v>100</v>
      </c>
      <c r="G23" s="112"/>
      <c r="H23" s="112"/>
      <c r="I23" s="192"/>
      <c r="J23" s="360"/>
      <c r="K23" s="372"/>
      <c r="L23" s="116" t="s">
        <v>109</v>
      </c>
      <c r="N23" s="281">
        <v>2022</v>
      </c>
      <c r="O23" s="180">
        <v>2023</v>
      </c>
      <c r="P23" s="181">
        <v>2026</v>
      </c>
      <c r="Q23" s="441">
        <f t="shared" si="0"/>
        <v>400</v>
      </c>
      <c r="R23" s="567"/>
    </row>
    <row r="24" spans="1:23" ht="40.5" customHeight="1" thickBot="1" x14ac:dyDescent="0.3">
      <c r="A24" s="562"/>
      <c r="B24" s="559"/>
      <c r="C24" s="565"/>
      <c r="D24" s="193">
        <v>0</v>
      </c>
      <c r="E24" s="359">
        <f t="shared" si="1"/>
        <v>0</v>
      </c>
      <c r="F24" s="102"/>
      <c r="G24" s="112"/>
      <c r="H24" s="112">
        <v>100</v>
      </c>
      <c r="I24" s="192"/>
      <c r="J24" s="360"/>
      <c r="K24" s="372"/>
      <c r="L24" s="116" t="s">
        <v>110</v>
      </c>
      <c r="M24" s="280">
        <v>2020</v>
      </c>
      <c r="N24" s="281">
        <v>2022</v>
      </c>
      <c r="O24" s="180">
        <v>2023</v>
      </c>
      <c r="P24" s="181">
        <v>2026</v>
      </c>
      <c r="Q24" s="441">
        <f t="shared" si="0"/>
        <v>0</v>
      </c>
      <c r="R24" s="568"/>
    </row>
    <row r="25" spans="1:23" ht="19.5" customHeight="1" thickBot="1" x14ac:dyDescent="0.3">
      <c r="A25" s="760" t="s">
        <v>112</v>
      </c>
      <c r="B25" s="758"/>
      <c r="C25" s="758"/>
      <c r="D25" s="758"/>
      <c r="E25" s="758"/>
      <c r="F25" s="758"/>
      <c r="G25" s="758"/>
      <c r="H25" s="758"/>
      <c r="I25" s="758"/>
      <c r="J25" s="758"/>
      <c r="K25" s="758"/>
      <c r="L25" s="758"/>
      <c r="M25" s="758"/>
      <c r="N25" s="758"/>
      <c r="O25" s="758"/>
      <c r="P25" s="758"/>
      <c r="Q25" s="758"/>
      <c r="R25" s="759"/>
    </row>
    <row r="26" spans="1:23" ht="50.25" customHeight="1" thickBot="1" x14ac:dyDescent="0.3">
      <c r="A26" s="761"/>
      <c r="B26" s="725" t="s">
        <v>113</v>
      </c>
      <c r="C26" s="763" t="s">
        <v>267</v>
      </c>
      <c r="D26" s="174">
        <v>1400000</v>
      </c>
      <c r="E26" s="424">
        <v>400000</v>
      </c>
      <c r="F26" s="178">
        <v>10</v>
      </c>
      <c r="G26" s="188"/>
      <c r="H26" s="188"/>
      <c r="I26" s="179">
        <v>90</v>
      </c>
      <c r="J26" s="361"/>
      <c r="K26" s="371"/>
      <c r="L26" s="194" t="s">
        <v>114</v>
      </c>
      <c r="M26" s="280">
        <v>2020</v>
      </c>
      <c r="N26" s="314">
        <v>2022</v>
      </c>
      <c r="O26" s="180">
        <v>2023</v>
      </c>
      <c r="P26" s="314">
        <v>2026</v>
      </c>
      <c r="Q26" s="441">
        <f>D26-E26</f>
        <v>1000000</v>
      </c>
      <c r="R26" s="762" t="s">
        <v>104</v>
      </c>
    </row>
    <row r="27" spans="1:23" ht="37.5" customHeight="1" thickBot="1" x14ac:dyDescent="0.3">
      <c r="A27" s="761"/>
      <c r="B27" s="725"/>
      <c r="C27" s="763"/>
      <c r="D27" s="99">
        <v>100000</v>
      </c>
      <c r="E27" s="424">
        <v>40000</v>
      </c>
      <c r="F27" s="100">
        <v>100</v>
      </c>
      <c r="G27" s="195"/>
      <c r="H27" s="195"/>
      <c r="I27" s="196"/>
      <c r="J27" s="361"/>
      <c r="K27" s="373"/>
      <c r="L27" s="197" t="s">
        <v>115</v>
      </c>
      <c r="M27" s="280">
        <v>2020</v>
      </c>
      <c r="N27" s="314">
        <v>2022</v>
      </c>
      <c r="O27" s="180">
        <v>2023</v>
      </c>
      <c r="P27" s="314">
        <v>2026</v>
      </c>
      <c r="Q27" s="441">
        <f t="shared" ref="Q27:Q36" si="2">D27-E27</f>
        <v>60000</v>
      </c>
      <c r="R27" s="762"/>
    </row>
    <row r="28" spans="1:23" ht="44.25" customHeight="1" thickBot="1" x14ac:dyDescent="0.3">
      <c r="A28" s="731"/>
      <c r="B28" s="723" t="s">
        <v>116</v>
      </c>
      <c r="C28" s="723" t="s">
        <v>268</v>
      </c>
      <c r="D28" s="311">
        <v>50000</v>
      </c>
      <c r="E28" s="435">
        <f>D28/7*3</f>
        <v>21428.571428571428</v>
      </c>
      <c r="F28" s="112"/>
      <c r="G28" s="112"/>
      <c r="H28" s="112"/>
      <c r="I28" s="112"/>
      <c r="J28" s="112"/>
      <c r="K28" s="112"/>
      <c r="L28" s="312" t="s">
        <v>117</v>
      </c>
      <c r="M28" s="280">
        <v>2020</v>
      </c>
      <c r="N28" s="314">
        <v>2022</v>
      </c>
      <c r="O28" s="180">
        <v>2023</v>
      </c>
      <c r="P28" s="314">
        <v>2026</v>
      </c>
      <c r="Q28" s="441">
        <f t="shared" si="2"/>
        <v>28571.428571428572</v>
      </c>
      <c r="R28" s="728" t="s">
        <v>104</v>
      </c>
    </row>
    <row r="29" spans="1:23" ht="44.25" customHeight="1" thickBot="1" x14ac:dyDescent="0.3">
      <c r="A29" s="733"/>
      <c r="B29" s="724"/>
      <c r="C29" s="724"/>
      <c r="D29" s="311">
        <v>50000</v>
      </c>
      <c r="E29" s="435">
        <v>50000</v>
      </c>
      <c r="F29" s="112">
        <v>100</v>
      </c>
      <c r="G29" s="112"/>
      <c r="H29" s="112"/>
      <c r="I29" s="112"/>
      <c r="J29" s="112"/>
      <c r="K29" s="112"/>
      <c r="L29" s="312" t="s">
        <v>407</v>
      </c>
      <c r="M29" s="112">
        <v>2020</v>
      </c>
      <c r="N29" s="269">
        <v>2022</v>
      </c>
      <c r="O29" s="726" t="s">
        <v>292</v>
      </c>
      <c r="P29" s="727"/>
      <c r="Q29" s="441">
        <f t="shared" si="2"/>
        <v>0</v>
      </c>
      <c r="R29" s="729"/>
    </row>
    <row r="30" spans="1:23" ht="44.25" customHeight="1" thickBot="1" x14ac:dyDescent="0.3">
      <c r="A30" s="489"/>
      <c r="B30" s="725"/>
      <c r="C30" s="725"/>
      <c r="D30" s="513">
        <v>40000</v>
      </c>
      <c r="E30" s="435">
        <v>40000</v>
      </c>
      <c r="F30" s="112">
        <v>100</v>
      </c>
      <c r="G30" s="112"/>
      <c r="H30" s="112"/>
      <c r="I30" s="112"/>
      <c r="J30" s="112"/>
      <c r="K30" s="112"/>
      <c r="L30" s="312" t="s">
        <v>406</v>
      </c>
      <c r="M30" s="112">
        <v>2020</v>
      </c>
      <c r="N30" s="477">
        <v>2022</v>
      </c>
      <c r="O30" s="726" t="s">
        <v>292</v>
      </c>
      <c r="P30" s="727"/>
      <c r="Q30" s="441">
        <f t="shared" si="2"/>
        <v>0</v>
      </c>
      <c r="R30" s="730"/>
    </row>
    <row r="31" spans="1:23" ht="16.5" thickBot="1" x14ac:dyDescent="0.3">
      <c r="A31" s="491"/>
      <c r="B31" s="480"/>
      <c r="C31" s="480"/>
      <c r="D31" s="665" t="s">
        <v>396</v>
      </c>
      <c r="E31" s="665"/>
      <c r="F31" s="665"/>
      <c r="G31" s="665"/>
      <c r="H31" s="665"/>
      <c r="I31" s="665"/>
      <c r="J31" s="665"/>
      <c r="K31" s="665"/>
      <c r="L31" s="665"/>
      <c r="M31" s="112"/>
      <c r="N31" s="477"/>
      <c r="O31" s="467"/>
      <c r="P31" s="468"/>
      <c r="Q31" s="441"/>
      <c r="R31" s="490"/>
    </row>
    <row r="32" spans="1:23" ht="44.25" customHeight="1" thickBot="1" x14ac:dyDescent="0.3">
      <c r="A32" s="731"/>
      <c r="B32" s="723" t="s">
        <v>118</v>
      </c>
      <c r="C32" s="723" t="s">
        <v>269</v>
      </c>
      <c r="D32" s="311">
        <v>5000</v>
      </c>
      <c r="E32" s="435">
        <f t="shared" ref="E32:E36" si="3">D32/7*3</f>
        <v>2142.8571428571431</v>
      </c>
      <c r="F32" s="112">
        <v>100</v>
      </c>
      <c r="G32" s="112"/>
      <c r="H32" s="112"/>
      <c r="I32" s="112"/>
      <c r="J32" s="112"/>
      <c r="K32" s="112"/>
      <c r="L32" s="312" t="s">
        <v>119</v>
      </c>
      <c r="M32" s="112">
        <v>2020</v>
      </c>
      <c r="N32" s="269">
        <v>2022</v>
      </c>
      <c r="O32" s="313">
        <v>2023</v>
      </c>
      <c r="P32" s="313">
        <v>2026</v>
      </c>
      <c r="Q32" s="441">
        <f t="shared" si="2"/>
        <v>2857.1428571428569</v>
      </c>
      <c r="R32" s="728" t="s">
        <v>121</v>
      </c>
    </row>
    <row r="33" spans="1:65" ht="54.75" customHeight="1" thickBot="1" x14ac:dyDescent="0.3">
      <c r="A33" s="732"/>
      <c r="B33" s="724"/>
      <c r="C33" s="724"/>
      <c r="D33" s="311"/>
      <c r="E33" s="435">
        <f t="shared" si="3"/>
        <v>0</v>
      </c>
      <c r="F33" s="112"/>
      <c r="G33" s="112"/>
      <c r="H33" s="112"/>
      <c r="I33" s="112">
        <v>100</v>
      </c>
      <c r="J33" s="112"/>
      <c r="K33" s="112"/>
      <c r="L33" s="312" t="s">
        <v>120</v>
      </c>
      <c r="M33" s="112">
        <v>2021</v>
      </c>
      <c r="N33" s="269">
        <v>2022</v>
      </c>
      <c r="O33" s="313">
        <v>2023</v>
      </c>
      <c r="P33" s="313">
        <v>2026</v>
      </c>
      <c r="Q33" s="441">
        <f t="shared" si="2"/>
        <v>0</v>
      </c>
      <c r="R33" s="729"/>
    </row>
    <row r="34" spans="1:65" ht="54.75" customHeight="1" thickBot="1" x14ac:dyDescent="0.3">
      <c r="A34" s="733"/>
      <c r="B34" s="725"/>
      <c r="C34" s="725"/>
      <c r="D34" s="474">
        <v>11000</v>
      </c>
      <c r="E34" s="435">
        <v>11000</v>
      </c>
      <c r="F34" s="112">
        <v>100</v>
      </c>
      <c r="G34" s="112"/>
      <c r="H34" s="112"/>
      <c r="I34" s="112"/>
      <c r="J34" s="112"/>
      <c r="K34" s="112"/>
      <c r="L34" s="312" t="s">
        <v>386</v>
      </c>
      <c r="M34" s="112">
        <v>2020</v>
      </c>
      <c r="N34" s="477">
        <v>2022</v>
      </c>
      <c r="O34" s="726" t="s">
        <v>292</v>
      </c>
      <c r="P34" s="734"/>
      <c r="Q34" s="441">
        <v>0</v>
      </c>
      <c r="R34" s="730"/>
    </row>
    <row r="35" spans="1:65" ht="16.5" thickBot="1" x14ac:dyDescent="0.3">
      <c r="A35" s="475"/>
      <c r="B35" s="476"/>
      <c r="C35" s="476"/>
      <c r="D35" s="665" t="s">
        <v>397</v>
      </c>
      <c r="E35" s="665"/>
      <c r="F35" s="665"/>
      <c r="G35" s="665"/>
      <c r="H35" s="665"/>
      <c r="I35" s="665"/>
      <c r="J35" s="665"/>
      <c r="K35" s="665"/>
      <c r="L35" s="665"/>
      <c r="M35" s="112"/>
      <c r="N35" s="477"/>
      <c r="O35" s="467"/>
      <c r="P35" s="114"/>
      <c r="Q35" s="441"/>
      <c r="R35" s="478"/>
    </row>
    <row r="36" spans="1:65" ht="61.5" customHeight="1" thickBot="1" x14ac:dyDescent="0.3">
      <c r="A36" s="310"/>
      <c r="B36" s="267" t="s">
        <v>122</v>
      </c>
      <c r="C36" s="267" t="s">
        <v>270</v>
      </c>
      <c r="D36" s="311">
        <v>4000</v>
      </c>
      <c r="E36" s="435">
        <f t="shared" si="3"/>
        <v>1714.2857142857142</v>
      </c>
      <c r="F36" s="112">
        <v>100</v>
      </c>
      <c r="G36" s="112"/>
      <c r="H36" s="112"/>
      <c r="I36" s="112"/>
      <c r="J36" s="112"/>
      <c r="K36" s="112"/>
      <c r="L36" s="312" t="s">
        <v>123</v>
      </c>
      <c r="M36" s="112">
        <v>2020</v>
      </c>
      <c r="N36" s="269">
        <v>2022</v>
      </c>
      <c r="O36" s="313">
        <v>2023</v>
      </c>
      <c r="P36" s="313">
        <v>2026</v>
      </c>
      <c r="Q36" s="441">
        <f t="shared" si="2"/>
        <v>2285.7142857142858</v>
      </c>
      <c r="R36" s="270" t="s">
        <v>104</v>
      </c>
    </row>
    <row r="37" spans="1:65" s="43" customFormat="1" ht="29.25" customHeight="1" thickBot="1" x14ac:dyDescent="0.3">
      <c r="A37" s="758" t="s">
        <v>124</v>
      </c>
      <c r="B37" s="758"/>
      <c r="C37" s="758"/>
      <c r="D37" s="758"/>
      <c r="E37" s="758"/>
      <c r="F37" s="758"/>
      <c r="G37" s="758"/>
      <c r="H37" s="758"/>
      <c r="I37" s="758"/>
      <c r="J37" s="758"/>
      <c r="K37" s="758"/>
      <c r="L37" s="758"/>
      <c r="M37" s="758"/>
      <c r="N37" s="758"/>
      <c r="O37" s="758"/>
      <c r="P37" s="758"/>
      <c r="Q37" s="758"/>
      <c r="R37" s="759"/>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row>
    <row r="38" spans="1:65" s="9" customFormat="1" ht="38.25" customHeight="1" thickBot="1" x14ac:dyDescent="0.3">
      <c r="A38" s="698">
        <v>23</v>
      </c>
      <c r="B38" s="701" t="s">
        <v>125</v>
      </c>
      <c r="C38" s="704" t="s">
        <v>271</v>
      </c>
      <c r="D38" s="174">
        <v>120000</v>
      </c>
      <c r="E38" s="425">
        <v>120000</v>
      </c>
      <c r="F38" s="175">
        <v>100</v>
      </c>
      <c r="G38" s="176"/>
      <c r="H38" s="176"/>
      <c r="I38" s="177"/>
      <c r="J38" s="356"/>
      <c r="K38" s="352"/>
      <c r="L38" s="194" t="s">
        <v>126</v>
      </c>
      <c r="M38" s="840" t="s">
        <v>292</v>
      </c>
      <c r="N38" s="841"/>
      <c r="O38" s="840" t="s">
        <v>294</v>
      </c>
      <c r="P38" s="841"/>
      <c r="Q38" s="441">
        <f>D38-E38</f>
        <v>0</v>
      </c>
      <c r="R38" s="709" t="s">
        <v>128</v>
      </c>
    </row>
    <row r="39" spans="1:65" s="9" customFormat="1" ht="34.5" customHeight="1" thickBot="1" x14ac:dyDescent="0.3">
      <c r="A39" s="699"/>
      <c r="B39" s="702"/>
      <c r="C39" s="705"/>
      <c r="D39" s="101">
        <v>300000</v>
      </c>
      <c r="E39" s="423">
        <v>300000</v>
      </c>
      <c r="F39" s="183">
        <v>100</v>
      </c>
      <c r="G39" s="111"/>
      <c r="H39" s="111"/>
      <c r="I39" s="113"/>
      <c r="J39" s="357"/>
      <c r="K39" s="353"/>
      <c r="L39" s="116" t="s">
        <v>127</v>
      </c>
      <c r="M39" s="102">
        <v>2020</v>
      </c>
      <c r="N39" s="192">
        <v>2022</v>
      </c>
      <c r="O39" s="850" t="s">
        <v>292</v>
      </c>
      <c r="P39" s="851"/>
      <c r="Q39" s="441">
        <f t="shared" ref="Q39:Q45" si="4">D39-E39</f>
        <v>0</v>
      </c>
      <c r="R39" s="710"/>
    </row>
    <row r="40" spans="1:65" s="9" customFormat="1" ht="36" customHeight="1" thickBot="1" x14ac:dyDescent="0.3">
      <c r="A40" s="699"/>
      <c r="B40" s="702"/>
      <c r="C40" s="705"/>
      <c r="D40" s="101">
        <v>500000</v>
      </c>
      <c r="E40" s="423">
        <v>500000</v>
      </c>
      <c r="F40" s="183"/>
      <c r="G40" s="111"/>
      <c r="H40" s="111"/>
      <c r="I40" s="113">
        <v>100</v>
      </c>
      <c r="J40" s="357"/>
      <c r="K40" s="353"/>
      <c r="L40" s="116" t="s">
        <v>398</v>
      </c>
      <c r="M40" s="183">
        <v>2020</v>
      </c>
      <c r="N40" s="113">
        <v>2022</v>
      </c>
      <c r="O40" s="707" t="s">
        <v>292</v>
      </c>
      <c r="P40" s="708"/>
      <c r="Q40" s="441">
        <f t="shared" si="4"/>
        <v>0</v>
      </c>
      <c r="R40" s="710"/>
    </row>
    <row r="41" spans="1:65" s="9" customFormat="1" ht="36" customHeight="1" thickBot="1" x14ac:dyDescent="0.3">
      <c r="A41" s="700"/>
      <c r="B41" s="703"/>
      <c r="C41" s="706"/>
      <c r="D41" s="99">
        <v>30000</v>
      </c>
      <c r="E41" s="508">
        <v>30000</v>
      </c>
      <c r="F41" s="201">
        <v>100</v>
      </c>
      <c r="G41" s="202"/>
      <c r="H41" s="202"/>
      <c r="I41" s="203"/>
      <c r="J41" s="362"/>
      <c r="K41" s="481"/>
      <c r="L41" s="197" t="s">
        <v>409</v>
      </c>
      <c r="M41" s="514">
        <v>2020</v>
      </c>
      <c r="N41" s="515">
        <v>2022</v>
      </c>
      <c r="O41" s="707" t="s">
        <v>292</v>
      </c>
      <c r="P41" s="708"/>
      <c r="Q41" s="441">
        <f t="shared" si="4"/>
        <v>0</v>
      </c>
      <c r="R41" s="711"/>
    </row>
    <row r="42" spans="1:65" s="9" customFormat="1" ht="16.5" thickBot="1" x14ac:dyDescent="0.3">
      <c r="A42" s="479"/>
      <c r="B42" s="470"/>
      <c r="C42" s="469"/>
      <c r="D42" s="665" t="s">
        <v>399</v>
      </c>
      <c r="E42" s="665"/>
      <c r="F42" s="665"/>
      <c r="G42" s="665"/>
      <c r="H42" s="665"/>
      <c r="I42" s="665"/>
      <c r="J42" s="665"/>
      <c r="K42" s="665"/>
      <c r="L42" s="665"/>
      <c r="M42" s="514"/>
      <c r="N42" s="515"/>
      <c r="O42" s="516"/>
      <c r="P42" s="517"/>
      <c r="Q42" s="441"/>
      <c r="R42" s="471"/>
    </row>
    <row r="43" spans="1:65" s="9" customFormat="1" ht="38.25" customHeight="1" thickBot="1" x14ac:dyDescent="0.3">
      <c r="A43" s="798">
        <v>24</v>
      </c>
      <c r="B43" s="720" t="s">
        <v>129</v>
      </c>
      <c r="C43" s="704" t="s">
        <v>272</v>
      </c>
      <c r="D43" s="174">
        <v>0</v>
      </c>
      <c r="E43" s="356">
        <v>0</v>
      </c>
      <c r="F43" s="175"/>
      <c r="G43" s="176"/>
      <c r="H43" s="176"/>
      <c r="I43" s="177"/>
      <c r="J43" s="352"/>
      <c r="K43" s="352"/>
      <c r="L43" s="194" t="s">
        <v>130</v>
      </c>
      <c r="M43" s="712" t="s">
        <v>14</v>
      </c>
      <c r="N43" s="587"/>
      <c r="O43" s="840" t="s">
        <v>14</v>
      </c>
      <c r="P43" s="587"/>
      <c r="Q43" s="441">
        <f t="shared" si="4"/>
        <v>0</v>
      </c>
      <c r="R43" s="721" t="s">
        <v>133</v>
      </c>
    </row>
    <row r="44" spans="1:65" s="9" customFormat="1" ht="33.75" customHeight="1" thickBot="1" x14ac:dyDescent="0.3">
      <c r="A44" s="699"/>
      <c r="B44" s="702"/>
      <c r="C44" s="705"/>
      <c r="D44" s="99">
        <v>0</v>
      </c>
      <c r="E44" s="362">
        <v>0</v>
      </c>
      <c r="F44" s="201"/>
      <c r="G44" s="202"/>
      <c r="H44" s="202"/>
      <c r="I44" s="203">
        <v>100</v>
      </c>
      <c r="J44" s="351"/>
      <c r="K44" s="351"/>
      <c r="L44" s="197" t="s">
        <v>131</v>
      </c>
      <c r="M44" s="100">
        <v>2020</v>
      </c>
      <c r="N44" s="196">
        <v>2022</v>
      </c>
      <c r="O44" s="204">
        <v>2023</v>
      </c>
      <c r="P44" s="205">
        <v>2026</v>
      </c>
      <c r="Q44" s="441">
        <f t="shared" si="4"/>
        <v>0</v>
      </c>
      <c r="R44" s="722"/>
    </row>
    <row r="45" spans="1:65" s="9" customFormat="1" ht="36.75" customHeight="1" x14ac:dyDescent="0.25">
      <c r="A45" s="699"/>
      <c r="B45" s="702"/>
      <c r="C45" s="705"/>
      <c r="D45" s="206">
        <v>0</v>
      </c>
      <c r="E45" s="363">
        <v>0</v>
      </c>
      <c r="F45" s="207">
        <v>100</v>
      </c>
      <c r="G45" s="208"/>
      <c r="H45" s="208"/>
      <c r="I45" s="199"/>
      <c r="J45" s="350"/>
      <c r="K45" s="350"/>
      <c r="L45" s="209" t="s">
        <v>132</v>
      </c>
      <c r="M45" s="198">
        <v>2020</v>
      </c>
      <c r="N45" s="315">
        <v>2022</v>
      </c>
      <c r="O45" s="316">
        <v>2023</v>
      </c>
      <c r="P45" s="309">
        <v>2026</v>
      </c>
      <c r="Q45" s="441">
        <f t="shared" si="4"/>
        <v>0</v>
      </c>
      <c r="R45" s="722"/>
    </row>
    <row r="46" spans="1:65" s="317" customFormat="1" ht="26.25" customHeight="1" x14ac:dyDescent="0.25">
      <c r="A46" s="852" t="s">
        <v>134</v>
      </c>
      <c r="B46" s="853"/>
      <c r="C46" s="853"/>
      <c r="D46" s="853"/>
      <c r="E46" s="853"/>
      <c r="F46" s="853"/>
      <c r="G46" s="853"/>
      <c r="H46" s="853"/>
      <c r="I46" s="853"/>
      <c r="J46" s="853"/>
      <c r="K46" s="853"/>
      <c r="L46" s="853"/>
      <c r="M46" s="853"/>
      <c r="N46" s="853"/>
      <c r="O46" s="853"/>
      <c r="P46" s="853"/>
      <c r="Q46" s="853"/>
      <c r="R46" s="854"/>
    </row>
    <row r="47" spans="1:65" ht="27" customHeight="1" thickBot="1" x14ac:dyDescent="0.3">
      <c r="A47" s="847" t="s">
        <v>135</v>
      </c>
      <c r="B47" s="848"/>
      <c r="C47" s="848"/>
      <c r="D47" s="848"/>
      <c r="E47" s="848"/>
      <c r="F47" s="848"/>
      <c r="G47" s="848"/>
      <c r="H47" s="848"/>
      <c r="I47" s="848"/>
      <c r="J47" s="848"/>
      <c r="K47" s="848"/>
      <c r="L47" s="848"/>
      <c r="M47" s="848"/>
      <c r="N47" s="848"/>
      <c r="O47" s="848"/>
      <c r="P47" s="848"/>
      <c r="Q47" s="848"/>
      <c r="R47" s="849"/>
    </row>
    <row r="48" spans="1:65" ht="63" customHeight="1" thickBot="1" x14ac:dyDescent="0.3">
      <c r="A48" s="714"/>
      <c r="B48" s="713" t="s">
        <v>136</v>
      </c>
      <c r="C48" s="716" t="s">
        <v>273</v>
      </c>
      <c r="D48" s="318">
        <v>60000</v>
      </c>
      <c r="E48" s="422">
        <v>20000</v>
      </c>
      <c r="F48" s="213">
        <v>100</v>
      </c>
      <c r="G48" s="319"/>
      <c r="H48" s="319"/>
      <c r="I48" s="268"/>
      <c r="J48" s="364"/>
      <c r="K48" s="374"/>
      <c r="L48" s="218" t="s">
        <v>137</v>
      </c>
      <c r="M48" s="213">
        <v>2020</v>
      </c>
      <c r="N48" s="219">
        <v>2022</v>
      </c>
      <c r="O48" s="189">
        <v>2023</v>
      </c>
      <c r="P48" s="190">
        <v>2026</v>
      </c>
      <c r="Q48" s="441">
        <f>D48-E48</f>
        <v>40000</v>
      </c>
      <c r="R48" s="718" t="s">
        <v>139</v>
      </c>
    </row>
    <row r="49" spans="1:54" ht="39" customHeight="1" thickBot="1" x14ac:dyDescent="0.3">
      <c r="A49" s="715"/>
      <c r="B49" s="577"/>
      <c r="C49" s="717"/>
      <c r="D49" s="320">
        <v>0</v>
      </c>
      <c r="E49" s="90">
        <v>0</v>
      </c>
      <c r="F49" s="90"/>
      <c r="G49" s="90"/>
      <c r="H49" s="90"/>
      <c r="I49" s="90">
        <v>100</v>
      </c>
      <c r="J49" s="90"/>
      <c r="K49" s="90"/>
      <c r="L49" s="321" t="s">
        <v>138</v>
      </c>
      <c r="M49" s="213">
        <v>2020</v>
      </c>
      <c r="N49" s="219">
        <v>2022</v>
      </c>
      <c r="O49" s="189">
        <v>2023</v>
      </c>
      <c r="P49" s="190">
        <v>2026</v>
      </c>
      <c r="Q49" s="441">
        <f t="shared" ref="Q49:Q56" si="5">D49-E49</f>
        <v>0</v>
      </c>
      <c r="R49" s="719"/>
    </row>
    <row r="50" spans="1:54" ht="57" customHeight="1" thickBot="1" x14ac:dyDescent="0.3">
      <c r="A50" s="799"/>
      <c r="B50" s="754" t="s">
        <v>140</v>
      </c>
      <c r="C50" s="756" t="s">
        <v>274</v>
      </c>
      <c r="D50" s="436">
        <v>50000</v>
      </c>
      <c r="E50" s="421">
        <v>50000</v>
      </c>
      <c r="F50" s="90"/>
      <c r="G50" s="90"/>
      <c r="H50" s="90"/>
      <c r="I50" s="90">
        <v>100</v>
      </c>
      <c r="J50" s="90"/>
      <c r="K50" s="90"/>
      <c r="L50" s="321" t="s">
        <v>141</v>
      </c>
      <c r="M50" s="213">
        <v>2020</v>
      </c>
      <c r="N50" s="219">
        <v>2022</v>
      </c>
      <c r="O50" s="726" t="s">
        <v>292</v>
      </c>
      <c r="P50" s="727"/>
      <c r="Q50" s="441">
        <f t="shared" si="5"/>
        <v>0</v>
      </c>
      <c r="R50" s="801" t="s">
        <v>143</v>
      </c>
    </row>
    <row r="51" spans="1:54" ht="40.5" customHeight="1" thickBot="1" x14ac:dyDescent="0.3">
      <c r="A51" s="800"/>
      <c r="B51" s="755"/>
      <c r="C51" s="757"/>
      <c r="D51" s="436">
        <v>20000</v>
      </c>
      <c r="E51" s="421">
        <v>20000</v>
      </c>
      <c r="F51" s="90"/>
      <c r="G51" s="90"/>
      <c r="H51" s="90"/>
      <c r="I51" s="90">
        <v>100</v>
      </c>
      <c r="J51" s="90"/>
      <c r="K51" s="90"/>
      <c r="L51" s="321" t="s">
        <v>142</v>
      </c>
      <c r="M51" s="213">
        <v>2020</v>
      </c>
      <c r="N51" s="219">
        <v>2022</v>
      </c>
      <c r="O51" s="726" t="s">
        <v>292</v>
      </c>
      <c r="P51" s="727"/>
      <c r="Q51" s="441">
        <f t="shared" si="5"/>
        <v>0</v>
      </c>
      <c r="R51" s="802"/>
    </row>
    <row r="52" spans="1:54" ht="34.5" customHeight="1" thickBot="1" x14ac:dyDescent="0.3">
      <c r="A52" s="752"/>
      <c r="B52" s="754" t="s">
        <v>144</v>
      </c>
      <c r="C52" s="756" t="s">
        <v>275</v>
      </c>
      <c r="D52" s="486">
        <v>10000</v>
      </c>
      <c r="E52" s="421">
        <f>D52/7*3</f>
        <v>4285.7142857142862</v>
      </c>
      <c r="F52" s="90">
        <v>100</v>
      </c>
      <c r="G52" s="90"/>
      <c r="H52" s="90"/>
      <c r="I52" s="90"/>
      <c r="J52" s="90"/>
      <c r="K52" s="90"/>
      <c r="L52" s="321" t="s">
        <v>145</v>
      </c>
      <c r="M52" s="213">
        <v>2020</v>
      </c>
      <c r="N52" s="219">
        <v>2022</v>
      </c>
      <c r="O52" s="189">
        <v>2023</v>
      </c>
      <c r="P52" s="190">
        <v>2026</v>
      </c>
      <c r="Q52" s="441">
        <f t="shared" si="5"/>
        <v>5714.2857142857138</v>
      </c>
      <c r="R52" s="825" t="s">
        <v>385</v>
      </c>
    </row>
    <row r="53" spans="1:54" ht="31.5" customHeight="1" thickBot="1" x14ac:dyDescent="0.3">
      <c r="A53" s="753"/>
      <c r="B53" s="755"/>
      <c r="C53" s="757"/>
      <c r="D53" s="486">
        <v>1503</v>
      </c>
      <c r="E53" s="90">
        <v>1503</v>
      </c>
      <c r="F53" s="90">
        <v>100</v>
      </c>
      <c r="G53" s="90"/>
      <c r="H53" s="90"/>
      <c r="I53" s="90"/>
      <c r="J53" s="90"/>
      <c r="K53" s="90"/>
      <c r="L53" s="321" t="s">
        <v>146</v>
      </c>
      <c r="M53" s="90">
        <v>2020</v>
      </c>
      <c r="N53" s="90">
        <v>2022</v>
      </c>
      <c r="O53" s="726" t="s">
        <v>292</v>
      </c>
      <c r="P53" s="727"/>
      <c r="Q53" s="441">
        <f t="shared" si="5"/>
        <v>0</v>
      </c>
      <c r="R53" s="826"/>
    </row>
    <row r="54" spans="1:54" ht="32.25" customHeight="1" thickBot="1" x14ac:dyDescent="0.3">
      <c r="A54" s="753"/>
      <c r="B54" s="755"/>
      <c r="C54" s="757"/>
      <c r="D54" s="486">
        <v>4000</v>
      </c>
      <c r="E54" s="90">
        <v>4000</v>
      </c>
      <c r="F54" s="90">
        <v>100</v>
      </c>
      <c r="G54" s="90"/>
      <c r="H54" s="90"/>
      <c r="I54" s="90"/>
      <c r="J54" s="90"/>
      <c r="K54" s="90"/>
      <c r="L54" s="321" t="s">
        <v>147</v>
      </c>
      <c r="M54" s="90">
        <v>2020</v>
      </c>
      <c r="N54" s="90">
        <v>2022</v>
      </c>
      <c r="O54" s="726" t="s">
        <v>292</v>
      </c>
      <c r="P54" s="727"/>
      <c r="Q54" s="441">
        <f t="shared" si="5"/>
        <v>0</v>
      </c>
      <c r="R54" s="826"/>
    </row>
    <row r="55" spans="1:54" ht="35.25" customHeight="1" x14ac:dyDescent="0.25">
      <c r="A55" s="753"/>
      <c r="B55" s="755"/>
      <c r="C55" s="757"/>
      <c r="D55" s="487">
        <v>0</v>
      </c>
      <c r="E55" s="347">
        <v>0</v>
      </c>
      <c r="F55" s="266">
        <v>100</v>
      </c>
      <c r="G55" s="266"/>
      <c r="H55" s="266"/>
      <c r="I55" s="266"/>
      <c r="J55" s="347"/>
      <c r="K55" s="347"/>
      <c r="L55" s="86" t="s">
        <v>148</v>
      </c>
      <c r="M55" s="266">
        <v>2020</v>
      </c>
      <c r="N55" s="266">
        <v>2022</v>
      </c>
      <c r="O55" s="726" t="s">
        <v>292</v>
      </c>
      <c r="P55" s="727"/>
      <c r="Q55" s="441">
        <f t="shared" si="5"/>
        <v>0</v>
      </c>
      <c r="R55" s="826"/>
    </row>
    <row r="56" spans="1:54" ht="35.25" customHeight="1" thickBot="1" x14ac:dyDescent="0.3">
      <c r="A56" s="753"/>
      <c r="B56" s="755"/>
      <c r="C56" s="757"/>
      <c r="D56" s="518">
        <v>16000</v>
      </c>
      <c r="E56" s="348">
        <v>16000</v>
      </c>
      <c r="F56" s="348">
        <v>100</v>
      </c>
      <c r="G56" s="348"/>
      <c r="H56" s="348"/>
      <c r="I56" s="348"/>
      <c r="J56" s="348"/>
      <c r="K56" s="519"/>
      <c r="L56" s="520" t="s">
        <v>400</v>
      </c>
      <c r="M56" s="348">
        <v>2020</v>
      </c>
      <c r="N56" s="348">
        <v>2022</v>
      </c>
      <c r="O56" s="823" t="s">
        <v>292</v>
      </c>
      <c r="P56" s="824"/>
      <c r="Q56" s="521">
        <f t="shared" si="5"/>
        <v>0</v>
      </c>
      <c r="R56" s="826"/>
    </row>
    <row r="57" spans="1:54" ht="35.25" customHeight="1" thickBot="1" x14ac:dyDescent="0.3">
      <c r="A57" s="522"/>
      <c r="B57" s="522"/>
      <c r="C57" s="523"/>
      <c r="D57" s="680" t="s">
        <v>401</v>
      </c>
      <c r="E57" s="680"/>
      <c r="F57" s="680"/>
      <c r="G57" s="680"/>
      <c r="H57" s="680"/>
      <c r="I57" s="680"/>
      <c r="J57" s="680"/>
      <c r="K57" s="680"/>
      <c r="L57" s="680"/>
      <c r="M57" s="524"/>
      <c r="N57" s="524"/>
      <c r="O57" s="525"/>
      <c r="P57" s="525"/>
      <c r="Q57" s="526"/>
      <c r="R57" s="524"/>
    </row>
    <row r="58" spans="1:54" ht="35.25" customHeight="1" x14ac:dyDescent="0.25">
      <c r="A58" s="842" t="s">
        <v>149</v>
      </c>
      <c r="B58" s="843"/>
      <c r="C58" s="843"/>
      <c r="D58" s="843"/>
      <c r="E58" s="843"/>
      <c r="F58" s="843"/>
      <c r="G58" s="843"/>
      <c r="H58" s="843"/>
      <c r="I58" s="843"/>
      <c r="J58" s="843"/>
      <c r="K58" s="843"/>
      <c r="L58" s="843"/>
      <c r="M58" s="843"/>
      <c r="N58" s="843"/>
      <c r="O58" s="843"/>
      <c r="P58" s="843"/>
      <c r="Q58" s="843"/>
      <c r="R58" s="844"/>
    </row>
    <row r="59" spans="1:54" s="47" customFormat="1" ht="26.25" customHeight="1" thickBot="1" x14ac:dyDescent="0.3">
      <c r="A59" s="735" t="s">
        <v>150</v>
      </c>
      <c r="B59" s="736"/>
      <c r="C59" s="736"/>
      <c r="D59" s="736"/>
      <c r="E59" s="736"/>
      <c r="F59" s="736"/>
      <c r="G59" s="736"/>
      <c r="H59" s="736"/>
      <c r="I59" s="736"/>
      <c r="J59" s="736"/>
      <c r="K59" s="736"/>
      <c r="L59" s="736"/>
      <c r="M59" s="736"/>
      <c r="N59" s="736"/>
      <c r="O59" s="736"/>
      <c r="P59" s="736"/>
      <c r="Q59" s="736"/>
      <c r="R59" s="737"/>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row>
    <row r="60" spans="1:54" s="44" customFormat="1" ht="33.75" customHeight="1" thickBot="1" x14ac:dyDescent="0.3">
      <c r="A60" s="683"/>
      <c r="B60" s="686" t="s">
        <v>151</v>
      </c>
      <c r="C60" s="689" t="s">
        <v>276</v>
      </c>
      <c r="D60" s="429">
        <v>50000</v>
      </c>
      <c r="E60" s="437">
        <v>20000</v>
      </c>
      <c r="F60" s="429">
        <v>10</v>
      </c>
      <c r="G60" s="429">
        <v>90</v>
      </c>
      <c r="H60" s="45"/>
      <c r="I60" s="45"/>
      <c r="J60" s="45"/>
      <c r="K60" s="45"/>
      <c r="L60" s="86" t="s">
        <v>152</v>
      </c>
      <c r="M60" s="428">
        <v>2020</v>
      </c>
      <c r="N60" s="428">
        <v>2022</v>
      </c>
      <c r="O60" s="845" t="s">
        <v>292</v>
      </c>
      <c r="P60" s="846"/>
      <c r="Q60" s="488">
        <f>D60-E60</f>
        <v>30000</v>
      </c>
      <c r="R60" s="692" t="s">
        <v>104</v>
      </c>
    </row>
    <row r="61" spans="1:54" s="44" customFormat="1" ht="29.25" customHeight="1" thickBot="1" x14ac:dyDescent="0.3">
      <c r="A61" s="684"/>
      <c r="B61" s="687"/>
      <c r="C61" s="690"/>
      <c r="D61" s="437">
        <v>50000</v>
      </c>
      <c r="E61" s="436">
        <v>50000</v>
      </c>
      <c r="F61" s="429">
        <v>50</v>
      </c>
      <c r="G61" s="429">
        <v>50</v>
      </c>
      <c r="H61" s="45"/>
      <c r="I61" s="45"/>
      <c r="J61" s="45"/>
      <c r="K61" s="45"/>
      <c r="L61" s="87" t="s">
        <v>153</v>
      </c>
      <c r="M61" s="428">
        <v>2020</v>
      </c>
      <c r="N61" s="428">
        <v>2022</v>
      </c>
      <c r="O61" s="189">
        <v>2023</v>
      </c>
      <c r="P61" s="190">
        <v>2026</v>
      </c>
      <c r="Q61" s="442">
        <f t="shared" ref="Q61:Q70" si="6">D61-E61</f>
        <v>0</v>
      </c>
      <c r="R61" s="693"/>
    </row>
    <row r="62" spans="1:54" s="44" customFormat="1" ht="31.5" customHeight="1" thickBot="1" x14ac:dyDescent="0.3">
      <c r="A62" s="684"/>
      <c r="B62" s="687"/>
      <c r="C62" s="690"/>
      <c r="D62" s="429">
        <v>3500</v>
      </c>
      <c r="E62" s="427">
        <v>3500</v>
      </c>
      <c r="F62" s="429">
        <v>100</v>
      </c>
      <c r="G62" s="45"/>
      <c r="H62" s="45"/>
      <c r="I62" s="45"/>
      <c r="J62" s="45"/>
      <c r="K62" s="45"/>
      <c r="L62" s="87" t="s">
        <v>154</v>
      </c>
      <c r="M62" s="428">
        <v>2020</v>
      </c>
      <c r="N62" s="428">
        <v>2022</v>
      </c>
      <c r="O62" s="681" t="s">
        <v>292</v>
      </c>
      <c r="P62" s="682"/>
      <c r="Q62" s="442">
        <f t="shared" si="6"/>
        <v>0</v>
      </c>
      <c r="R62" s="693"/>
    </row>
    <row r="63" spans="1:54" s="44" customFormat="1" ht="31.5" customHeight="1" thickBot="1" x14ac:dyDescent="0.3">
      <c r="A63" s="684"/>
      <c r="B63" s="687"/>
      <c r="C63" s="690"/>
      <c r="D63" s="429">
        <v>50000</v>
      </c>
      <c r="E63" s="436">
        <v>20000</v>
      </c>
      <c r="F63" s="429">
        <v>100</v>
      </c>
      <c r="G63" s="45"/>
      <c r="H63" s="45"/>
      <c r="I63" s="45"/>
      <c r="J63" s="45"/>
      <c r="K63" s="45"/>
      <c r="L63" s="87" t="s">
        <v>155</v>
      </c>
      <c r="M63" s="266">
        <v>2020</v>
      </c>
      <c r="N63" s="266">
        <v>2022</v>
      </c>
      <c r="O63" s="189">
        <v>2023</v>
      </c>
      <c r="P63" s="190">
        <v>2026</v>
      </c>
      <c r="Q63" s="442">
        <f t="shared" si="6"/>
        <v>30000</v>
      </c>
      <c r="R63" s="693"/>
    </row>
    <row r="64" spans="1:54" s="44" customFormat="1" ht="31.5" customHeight="1" thickBot="1" x14ac:dyDescent="0.3">
      <c r="A64" s="684"/>
      <c r="B64" s="687"/>
      <c r="C64" s="690"/>
      <c r="D64" s="437">
        <v>600000</v>
      </c>
      <c r="E64" s="436">
        <v>280000</v>
      </c>
      <c r="F64" s="429">
        <v>100</v>
      </c>
      <c r="G64" s="45"/>
      <c r="H64" s="45"/>
      <c r="I64" s="45"/>
      <c r="J64" s="45"/>
      <c r="K64" s="45"/>
      <c r="L64" s="87" t="s">
        <v>156</v>
      </c>
      <c r="M64" s="266">
        <v>2020</v>
      </c>
      <c r="N64" s="266">
        <v>2022</v>
      </c>
      <c r="O64" s="189">
        <v>2023</v>
      </c>
      <c r="P64" s="190">
        <v>2026</v>
      </c>
      <c r="Q64" s="442">
        <f t="shared" si="6"/>
        <v>320000</v>
      </c>
      <c r="R64" s="693"/>
    </row>
    <row r="65" spans="1:18" s="44" customFormat="1" ht="31.5" customHeight="1" thickBot="1" x14ac:dyDescent="0.3">
      <c r="A65" s="684"/>
      <c r="B65" s="687"/>
      <c r="C65" s="690"/>
      <c r="D65" s="437">
        <v>500000</v>
      </c>
      <c r="E65" s="436">
        <v>200000</v>
      </c>
      <c r="F65" s="429">
        <v>100</v>
      </c>
      <c r="G65" s="45"/>
      <c r="H65" s="45"/>
      <c r="I65" s="45"/>
      <c r="J65" s="45"/>
      <c r="K65" s="45"/>
      <c r="L65" s="87" t="s">
        <v>157</v>
      </c>
      <c r="M65" s="266">
        <v>2020</v>
      </c>
      <c r="N65" s="266">
        <v>2022</v>
      </c>
      <c r="O65" s="189">
        <v>2023</v>
      </c>
      <c r="P65" s="190">
        <v>2026</v>
      </c>
      <c r="Q65" s="442">
        <f t="shared" si="6"/>
        <v>300000</v>
      </c>
      <c r="R65" s="693"/>
    </row>
    <row r="66" spans="1:18" s="44" customFormat="1" ht="31.5" customHeight="1" thickBot="1" x14ac:dyDescent="0.3">
      <c r="A66" s="684"/>
      <c r="B66" s="687"/>
      <c r="C66" s="690"/>
      <c r="D66" s="437">
        <v>9000</v>
      </c>
      <c r="E66" s="436">
        <v>9000</v>
      </c>
      <c r="F66" s="466">
        <v>100</v>
      </c>
      <c r="G66" s="45"/>
      <c r="H66" s="45"/>
      <c r="I66" s="45"/>
      <c r="J66" s="45"/>
      <c r="K66" s="45"/>
      <c r="L66" s="527" t="s">
        <v>387</v>
      </c>
      <c r="M66" s="473">
        <v>2020</v>
      </c>
      <c r="N66" s="473">
        <v>2022</v>
      </c>
      <c r="O66" s="681" t="s">
        <v>292</v>
      </c>
      <c r="P66" s="682"/>
      <c r="Q66" s="442">
        <f t="shared" si="6"/>
        <v>0</v>
      </c>
      <c r="R66" s="693"/>
    </row>
    <row r="67" spans="1:18" s="44" customFormat="1" ht="31.5" customHeight="1" thickBot="1" x14ac:dyDescent="0.3">
      <c r="A67" s="684"/>
      <c r="B67" s="687"/>
      <c r="C67" s="690"/>
      <c r="D67" s="437">
        <v>20000</v>
      </c>
      <c r="E67" s="436">
        <v>20000</v>
      </c>
      <c r="F67" s="466">
        <v>100</v>
      </c>
      <c r="G67" s="45"/>
      <c r="H67" s="45"/>
      <c r="I67" s="45"/>
      <c r="J67" s="45"/>
      <c r="K67" s="45"/>
      <c r="L67" s="530" t="s">
        <v>408</v>
      </c>
      <c r="M67" s="473">
        <v>2020</v>
      </c>
      <c r="N67" s="473">
        <v>2022</v>
      </c>
      <c r="O67" s="681" t="s">
        <v>292</v>
      </c>
      <c r="P67" s="682"/>
      <c r="Q67" s="442">
        <f t="shared" si="6"/>
        <v>0</v>
      </c>
      <c r="R67" s="693"/>
    </row>
    <row r="68" spans="1:18" s="44" customFormat="1" ht="31.5" customHeight="1" thickBot="1" x14ac:dyDescent="0.3">
      <c r="A68" s="684"/>
      <c r="B68" s="687"/>
      <c r="C68" s="690"/>
      <c r="D68" s="437">
        <v>20000</v>
      </c>
      <c r="E68" s="436">
        <v>20000</v>
      </c>
      <c r="F68" s="466">
        <v>100</v>
      </c>
      <c r="G68" s="45"/>
      <c r="H68" s="45"/>
      <c r="I68" s="45"/>
      <c r="J68" s="45"/>
      <c r="K68" s="45"/>
      <c r="L68" s="527" t="s">
        <v>388</v>
      </c>
      <c r="M68" s="473">
        <v>2020</v>
      </c>
      <c r="N68" s="473">
        <v>2022</v>
      </c>
      <c r="O68" s="681" t="s">
        <v>292</v>
      </c>
      <c r="P68" s="682"/>
      <c r="Q68" s="442">
        <f t="shared" si="6"/>
        <v>0</v>
      </c>
      <c r="R68" s="693"/>
    </row>
    <row r="69" spans="1:18" s="44" customFormat="1" ht="33.75" customHeight="1" thickBot="1" x14ac:dyDescent="0.3">
      <c r="A69" s="684"/>
      <c r="B69" s="687"/>
      <c r="C69" s="690"/>
      <c r="D69" s="464">
        <v>10000</v>
      </c>
      <c r="E69" s="518">
        <v>3000</v>
      </c>
      <c r="F69" s="464">
        <v>100</v>
      </c>
      <c r="G69" s="465"/>
      <c r="H69" s="465"/>
      <c r="I69" s="465"/>
      <c r="J69" s="465"/>
      <c r="K69" s="465"/>
      <c r="L69" s="528" t="s">
        <v>158</v>
      </c>
      <c r="M69" s="472">
        <v>2020</v>
      </c>
      <c r="N69" s="472">
        <v>2022</v>
      </c>
      <c r="O69" s="211">
        <v>2023</v>
      </c>
      <c r="P69" s="212">
        <v>2026</v>
      </c>
      <c r="Q69" s="529">
        <f t="shared" si="6"/>
        <v>7000</v>
      </c>
      <c r="R69" s="693"/>
    </row>
    <row r="70" spans="1:18" s="44" customFormat="1" ht="33.75" customHeight="1" thickBot="1" x14ac:dyDescent="0.3">
      <c r="A70" s="684"/>
      <c r="B70" s="687"/>
      <c r="C70" s="690"/>
      <c r="D70" s="495">
        <v>20000</v>
      </c>
      <c r="E70" s="495">
        <v>20000</v>
      </c>
      <c r="F70" s="495">
        <v>100</v>
      </c>
      <c r="G70" s="531"/>
      <c r="H70" s="531"/>
      <c r="I70" s="531"/>
      <c r="J70" s="531"/>
      <c r="K70" s="531"/>
      <c r="L70" s="533" t="s">
        <v>410</v>
      </c>
      <c r="M70" s="90">
        <v>2020</v>
      </c>
      <c r="N70" s="90">
        <v>2022</v>
      </c>
      <c r="O70" s="681" t="s">
        <v>292</v>
      </c>
      <c r="P70" s="682"/>
      <c r="Q70" s="532">
        <f t="shared" si="6"/>
        <v>0</v>
      </c>
      <c r="R70" s="693"/>
    </row>
    <row r="71" spans="1:18" s="44" customFormat="1" ht="33.75" customHeight="1" thickBot="1" x14ac:dyDescent="0.3">
      <c r="A71" s="685"/>
      <c r="B71" s="688"/>
      <c r="C71" s="691"/>
      <c r="D71" s="695" t="s">
        <v>402</v>
      </c>
      <c r="E71" s="696"/>
      <c r="F71" s="696"/>
      <c r="G71" s="696"/>
      <c r="H71" s="696"/>
      <c r="I71" s="696"/>
      <c r="J71" s="696"/>
      <c r="K71" s="696"/>
      <c r="L71" s="696"/>
      <c r="M71" s="696"/>
      <c r="N71" s="696"/>
      <c r="O71" s="696"/>
      <c r="P71" s="696"/>
      <c r="Q71" s="697"/>
      <c r="R71" s="694"/>
    </row>
    <row r="72" spans="1:18" ht="30.75" customHeight="1" thickBot="1" x14ac:dyDescent="0.3">
      <c r="A72" s="837" t="s">
        <v>159</v>
      </c>
      <c r="B72" s="838"/>
      <c r="C72" s="838"/>
      <c r="D72" s="838"/>
      <c r="E72" s="838"/>
      <c r="F72" s="838"/>
      <c r="G72" s="838"/>
      <c r="H72" s="838"/>
      <c r="I72" s="838"/>
      <c r="J72" s="838"/>
      <c r="K72" s="838"/>
      <c r="L72" s="838"/>
      <c r="M72" s="838"/>
      <c r="N72" s="838"/>
      <c r="O72" s="838"/>
      <c r="P72" s="838"/>
      <c r="Q72" s="838"/>
      <c r="R72" s="839"/>
    </row>
    <row r="73" spans="1:18" ht="50.25" customHeight="1" thickBot="1" x14ac:dyDescent="0.3">
      <c r="A73" s="828">
        <v>28</v>
      </c>
      <c r="B73" s="835" t="s">
        <v>160</v>
      </c>
      <c r="C73" s="831" t="s">
        <v>277</v>
      </c>
      <c r="D73" s="214">
        <v>0</v>
      </c>
      <c r="E73" s="365">
        <v>0</v>
      </c>
      <c r="F73" s="215"/>
      <c r="G73" s="216">
        <v>50</v>
      </c>
      <c r="H73" s="216"/>
      <c r="I73" s="217">
        <v>50</v>
      </c>
      <c r="J73" s="364"/>
      <c r="K73" s="375"/>
      <c r="L73" s="218" t="s">
        <v>161</v>
      </c>
      <c r="M73" s="215">
        <v>2020</v>
      </c>
      <c r="N73" s="219">
        <v>2022</v>
      </c>
      <c r="O73" s="189">
        <v>2023</v>
      </c>
      <c r="P73" s="190">
        <v>2026</v>
      </c>
      <c r="Q73" s="441">
        <f>D73-E73</f>
        <v>0</v>
      </c>
      <c r="R73" s="833" t="s">
        <v>164</v>
      </c>
    </row>
    <row r="74" spans="1:18" ht="50.25" customHeight="1" thickBot="1" x14ac:dyDescent="0.3">
      <c r="A74" s="829"/>
      <c r="B74" s="755"/>
      <c r="C74" s="832"/>
      <c r="D74" s="325">
        <v>40000</v>
      </c>
      <c r="E74" s="366">
        <v>15000</v>
      </c>
      <c r="F74" s="326">
        <v>20</v>
      </c>
      <c r="G74" s="220"/>
      <c r="H74" s="323"/>
      <c r="I74" s="220">
        <v>80</v>
      </c>
      <c r="J74" s="90"/>
      <c r="K74" s="369"/>
      <c r="L74" s="327" t="s">
        <v>162</v>
      </c>
      <c r="M74" s="215">
        <v>2020</v>
      </c>
      <c r="N74" s="219">
        <v>2022</v>
      </c>
      <c r="O74" s="189">
        <v>2023</v>
      </c>
      <c r="P74" s="190">
        <v>2026</v>
      </c>
      <c r="Q74" s="441">
        <f t="shared" ref="Q74:Q78" si="7">D74-E74</f>
        <v>25000</v>
      </c>
      <c r="R74" s="826"/>
    </row>
    <row r="75" spans="1:18" ht="48.75" customHeight="1" thickBot="1" x14ac:dyDescent="0.3">
      <c r="A75" s="830"/>
      <c r="B75" s="836"/>
      <c r="C75" s="804"/>
      <c r="D75" s="332">
        <v>0</v>
      </c>
      <c r="E75" s="367">
        <v>0</v>
      </c>
      <c r="F75" s="333"/>
      <c r="G75" s="334"/>
      <c r="H75" s="220"/>
      <c r="I75" s="220"/>
      <c r="J75" s="90"/>
      <c r="K75" s="220"/>
      <c r="L75" s="335" t="s">
        <v>163</v>
      </c>
      <c r="M75" s="215">
        <v>2020</v>
      </c>
      <c r="N75" s="219">
        <v>2022</v>
      </c>
      <c r="O75" s="189">
        <v>2023</v>
      </c>
      <c r="P75" s="190">
        <v>2026</v>
      </c>
      <c r="Q75" s="441">
        <f t="shared" si="7"/>
        <v>0</v>
      </c>
      <c r="R75" s="834"/>
    </row>
    <row r="76" spans="1:18" ht="48.75" customHeight="1" thickBot="1" x14ac:dyDescent="0.3">
      <c r="A76" s="752"/>
      <c r="B76" s="754" t="s">
        <v>165</v>
      </c>
      <c r="C76" s="827" t="s">
        <v>278</v>
      </c>
      <c r="D76" s="325">
        <v>22000</v>
      </c>
      <c r="E76" s="444">
        <v>22000</v>
      </c>
      <c r="F76" s="326">
        <v>20</v>
      </c>
      <c r="G76" s="220"/>
      <c r="H76" s="323"/>
      <c r="I76" s="323">
        <v>80</v>
      </c>
      <c r="J76" s="346"/>
      <c r="K76" s="369"/>
      <c r="L76" s="327" t="s">
        <v>166</v>
      </c>
      <c r="M76" s="215">
        <v>2020</v>
      </c>
      <c r="N76" s="219">
        <v>2022</v>
      </c>
      <c r="O76" s="819" t="s">
        <v>292</v>
      </c>
      <c r="P76" s="820"/>
      <c r="Q76" s="441">
        <f t="shared" si="7"/>
        <v>0</v>
      </c>
      <c r="R76" s="801" t="s">
        <v>169</v>
      </c>
    </row>
    <row r="77" spans="1:18" ht="48.75" customHeight="1" thickBot="1" x14ac:dyDescent="0.3">
      <c r="A77" s="561"/>
      <c r="B77" s="558"/>
      <c r="C77" s="564"/>
      <c r="D77" s="325">
        <v>0</v>
      </c>
      <c r="E77" s="368">
        <v>0</v>
      </c>
      <c r="F77" s="326"/>
      <c r="G77" s="220"/>
      <c r="H77" s="324"/>
      <c r="I77" s="324"/>
      <c r="J77" s="348"/>
      <c r="K77" s="376"/>
      <c r="L77" s="327" t="s">
        <v>167</v>
      </c>
      <c r="M77" s="215">
        <v>2020</v>
      </c>
      <c r="N77" s="219">
        <v>2022</v>
      </c>
      <c r="O77" s="200">
        <v>2023</v>
      </c>
      <c r="P77" s="190">
        <v>2026</v>
      </c>
      <c r="Q77" s="441">
        <f t="shared" si="7"/>
        <v>0</v>
      </c>
      <c r="R77" s="564"/>
    </row>
    <row r="78" spans="1:18" ht="48.75" customHeight="1" x14ac:dyDescent="0.25">
      <c r="A78" s="660"/>
      <c r="B78" s="577"/>
      <c r="C78" s="599"/>
      <c r="D78" s="332">
        <v>40000</v>
      </c>
      <c r="E78" s="367">
        <v>15000</v>
      </c>
      <c r="F78" s="333">
        <v>20</v>
      </c>
      <c r="G78" s="334"/>
      <c r="H78" s="220"/>
      <c r="I78" s="220">
        <v>80</v>
      </c>
      <c r="J78" s="90"/>
      <c r="K78" s="366"/>
      <c r="L78" s="335" t="s">
        <v>168</v>
      </c>
      <c r="M78" s="215">
        <v>2020</v>
      </c>
      <c r="N78" s="219">
        <v>2022</v>
      </c>
      <c r="O78" s="200">
        <v>2023</v>
      </c>
      <c r="P78" s="190">
        <v>2026</v>
      </c>
      <c r="Q78" s="441">
        <f t="shared" si="7"/>
        <v>25000</v>
      </c>
      <c r="R78" s="599"/>
    </row>
    <row r="79" spans="1:18" ht="33" customHeight="1" x14ac:dyDescent="0.25">
      <c r="A79" s="805" t="s">
        <v>170</v>
      </c>
      <c r="B79" s="806"/>
      <c r="C79" s="806"/>
      <c r="D79" s="806"/>
      <c r="E79" s="806"/>
      <c r="F79" s="806"/>
      <c r="G79" s="806"/>
      <c r="H79" s="806"/>
      <c r="I79" s="806"/>
      <c r="J79" s="806"/>
      <c r="K79" s="806"/>
      <c r="L79" s="806"/>
      <c r="M79" s="806"/>
      <c r="N79" s="806"/>
      <c r="O79" s="806"/>
      <c r="P79" s="806"/>
      <c r="Q79" s="806"/>
      <c r="R79" s="807"/>
    </row>
    <row r="80" spans="1:18" ht="31.5" customHeight="1" x14ac:dyDescent="0.25">
      <c r="A80" s="808" t="s">
        <v>171</v>
      </c>
      <c r="B80" s="809"/>
      <c r="C80" s="809"/>
      <c r="D80" s="809"/>
      <c r="E80" s="809"/>
      <c r="F80" s="809"/>
      <c r="G80" s="809"/>
      <c r="H80" s="809"/>
      <c r="I80" s="809"/>
      <c r="J80" s="809"/>
      <c r="K80" s="809"/>
      <c r="L80" s="809"/>
      <c r="M80" s="809"/>
      <c r="N80" s="809"/>
      <c r="O80" s="809"/>
      <c r="P80" s="809"/>
      <c r="Q80" s="809"/>
      <c r="R80" s="810"/>
    </row>
    <row r="81" spans="1:22" ht="39" customHeight="1" thickBot="1" x14ac:dyDescent="0.3">
      <c r="A81" s="821"/>
      <c r="B81" s="815" t="s">
        <v>172</v>
      </c>
      <c r="C81" s="803" t="s">
        <v>279</v>
      </c>
      <c r="D81" s="336">
        <v>0</v>
      </c>
      <c r="E81" s="369">
        <v>0</v>
      </c>
      <c r="F81" s="337"/>
      <c r="G81" s="221"/>
      <c r="H81" s="221"/>
      <c r="I81" s="338"/>
      <c r="J81" s="377"/>
      <c r="K81" s="378"/>
      <c r="L81" s="339" t="s">
        <v>173</v>
      </c>
      <c r="M81" s="811" t="s">
        <v>72</v>
      </c>
      <c r="N81" s="812"/>
      <c r="O81" s="707" t="s">
        <v>72</v>
      </c>
      <c r="P81" s="812"/>
      <c r="Q81" s="443">
        <f>D81-E81</f>
        <v>0</v>
      </c>
      <c r="R81" s="817" t="s">
        <v>178</v>
      </c>
      <c r="V81" s="8"/>
    </row>
    <row r="82" spans="1:22" ht="39" customHeight="1" thickBot="1" x14ac:dyDescent="0.3">
      <c r="A82" s="821"/>
      <c r="B82" s="815"/>
      <c r="C82" s="803"/>
      <c r="D82" s="328">
        <v>0</v>
      </c>
      <c r="E82" s="370">
        <v>0</v>
      </c>
      <c r="F82" s="329"/>
      <c r="G82" s="330"/>
      <c r="H82" s="216"/>
      <c r="I82" s="331"/>
      <c r="J82" s="379"/>
      <c r="K82" s="380"/>
      <c r="L82" s="210" t="s">
        <v>174</v>
      </c>
      <c r="M82" s="813" t="s">
        <v>14</v>
      </c>
      <c r="N82" s="537"/>
      <c r="O82" s="814" t="s">
        <v>14</v>
      </c>
      <c r="P82" s="537"/>
      <c r="Q82" s="443">
        <f t="shared" ref="Q82:Q85" si="8">D82-E82</f>
        <v>0</v>
      </c>
      <c r="R82" s="817"/>
      <c r="V82" s="8"/>
    </row>
    <row r="83" spans="1:22" ht="45.75" customHeight="1" thickBot="1" x14ac:dyDescent="0.3">
      <c r="A83" s="821"/>
      <c r="B83" s="815"/>
      <c r="C83" s="803"/>
      <c r="D83" s="420">
        <v>10000</v>
      </c>
      <c r="E83" s="438">
        <v>10000</v>
      </c>
      <c r="F83" s="329">
        <v>100</v>
      </c>
      <c r="G83" s="330"/>
      <c r="H83" s="220"/>
      <c r="I83" s="331"/>
      <c r="J83" s="379"/>
      <c r="K83" s="380"/>
      <c r="L83" s="210" t="s">
        <v>175</v>
      </c>
      <c r="M83" s="175">
        <v>2020</v>
      </c>
      <c r="N83" s="177">
        <v>2022</v>
      </c>
      <c r="O83" s="814" t="s">
        <v>292</v>
      </c>
      <c r="P83" s="818"/>
      <c r="Q83" s="443">
        <f t="shared" si="8"/>
        <v>0</v>
      </c>
      <c r="R83" s="817"/>
      <c r="V83" s="8"/>
    </row>
    <row r="84" spans="1:22" ht="39" customHeight="1" thickBot="1" x14ac:dyDescent="0.3">
      <c r="A84" s="821"/>
      <c r="B84" s="815"/>
      <c r="C84" s="803"/>
      <c r="D84" s="420">
        <v>10000</v>
      </c>
      <c r="E84" s="370">
        <v>3000</v>
      </c>
      <c r="F84" s="329">
        <v>100</v>
      </c>
      <c r="G84" s="330"/>
      <c r="H84" s="220"/>
      <c r="I84" s="331"/>
      <c r="J84" s="379"/>
      <c r="K84" s="380"/>
      <c r="L84" s="210" t="s">
        <v>176</v>
      </c>
      <c r="M84" s="175">
        <v>2020</v>
      </c>
      <c r="N84" s="177">
        <v>2022</v>
      </c>
      <c r="O84" s="211">
        <v>2023</v>
      </c>
      <c r="P84" s="212">
        <v>2026</v>
      </c>
      <c r="Q84" s="443">
        <f t="shared" si="8"/>
        <v>7000</v>
      </c>
      <c r="R84" s="817"/>
      <c r="V84" s="8"/>
    </row>
    <row r="85" spans="1:22" ht="34.5" customHeight="1" thickBot="1" x14ac:dyDescent="0.3">
      <c r="A85" s="822"/>
      <c r="B85" s="816"/>
      <c r="C85" s="804"/>
      <c r="D85" s="439">
        <v>100000</v>
      </c>
      <c r="E85" s="440">
        <f>D85/7*3</f>
        <v>42857.142857142855</v>
      </c>
      <c r="F85" s="215">
        <v>50</v>
      </c>
      <c r="G85" s="216">
        <v>50</v>
      </c>
      <c r="H85" s="228"/>
      <c r="I85" s="217"/>
      <c r="J85" s="381"/>
      <c r="K85" s="375"/>
      <c r="L85" s="218" t="s">
        <v>177</v>
      </c>
      <c r="M85" s="175">
        <v>2020</v>
      </c>
      <c r="N85" s="177">
        <v>2022</v>
      </c>
      <c r="O85" s="189">
        <v>2023</v>
      </c>
      <c r="P85" s="190">
        <v>2026</v>
      </c>
      <c r="Q85" s="443">
        <f t="shared" si="8"/>
        <v>57142.857142857145</v>
      </c>
      <c r="R85" s="678"/>
      <c r="V85" s="8"/>
    </row>
    <row r="86" spans="1:22" s="13" customFormat="1" ht="45" x14ac:dyDescent="0.25">
      <c r="A86" s="222"/>
      <c r="B86" s="222"/>
      <c r="C86" s="223"/>
      <c r="D86" s="224" t="s">
        <v>30</v>
      </c>
      <c r="E86" s="349" t="s">
        <v>28</v>
      </c>
      <c r="F86" s="222"/>
      <c r="G86" s="222"/>
      <c r="H86" s="222"/>
      <c r="I86" s="223"/>
      <c r="J86" s="223"/>
      <c r="K86" s="223"/>
      <c r="L86" s="222"/>
      <c r="M86" s="222"/>
      <c r="N86" s="222"/>
      <c r="O86" s="225"/>
      <c r="P86" s="225"/>
      <c r="Q86" s="226" t="s">
        <v>29</v>
      </c>
      <c r="R86" s="222"/>
    </row>
    <row r="87" spans="1:22" x14ac:dyDescent="0.25">
      <c r="A87" s="222"/>
      <c r="B87" s="222"/>
      <c r="C87" s="223"/>
      <c r="D87" s="453">
        <f>D65+D64+D63+D62+D60+D54+D52+D48+D40+D39+D38+D36+D29+D28+D27+D32+D23+D26+D21+D15+D78+D76+D74+D84+D69+D53+D22+D16+D85+D83+D61+D51+D50+D68+D67+D66+D56+D41+D34+D30+D19+D18+D17</f>
        <v>9568703</v>
      </c>
      <c r="E87" s="456">
        <f>E84+E78+E76+E74+E65+E64+E63+E60+E52+E48+E39+E27+E26+E21+E15+E85+E83+E69+E62+E61+E54+E53+E51+E50+E40+E38+E36+E32+E29+E28+E23+E22+E16+E68+E67+E66+E56+E41+E34+E30+E19+E18+E17</f>
        <v>4816874.4285714291</v>
      </c>
      <c r="F87" s="222"/>
      <c r="G87" s="222"/>
      <c r="H87" s="222"/>
      <c r="I87" s="223"/>
      <c r="J87" s="223"/>
      <c r="K87" s="223"/>
      <c r="L87" s="222"/>
      <c r="M87" s="222"/>
      <c r="N87" s="222"/>
      <c r="O87" s="225"/>
      <c r="P87" s="225"/>
      <c r="Q87" s="455">
        <f>SUM(Q81:Q85,Q73:Q78,Q60:Q69,Q48:Q55,Q38:Q45,Q26:Q36,Q15:Q24)</f>
        <v>4751828.5714285709</v>
      </c>
      <c r="R87" s="222"/>
    </row>
    <row r="88" spans="1:22" x14ac:dyDescent="0.25">
      <c r="A88" s="222"/>
      <c r="B88" s="222"/>
      <c r="C88" s="223"/>
      <c r="D88" s="227"/>
      <c r="E88" s="223" t="s">
        <v>13</v>
      </c>
      <c r="F88" s="222"/>
      <c r="G88" s="222"/>
      <c r="H88" s="222"/>
      <c r="I88" s="223"/>
      <c r="J88" s="223"/>
      <c r="K88" s="223"/>
      <c r="L88" s="222"/>
      <c r="M88" s="222"/>
      <c r="N88" s="222"/>
      <c r="O88" s="225"/>
      <c r="P88" s="225"/>
      <c r="Q88" s="32" t="s">
        <v>293</v>
      </c>
      <c r="R88" s="222"/>
    </row>
    <row r="89" spans="1:22" x14ac:dyDescent="0.25">
      <c r="A89" s="7"/>
      <c r="B89" s="7"/>
      <c r="C89" s="52"/>
      <c r="D89" s="44"/>
      <c r="E89" s="52"/>
      <c r="F89" s="7"/>
      <c r="G89" s="7"/>
      <c r="H89" s="7"/>
      <c r="I89" s="52"/>
      <c r="L89" s="7"/>
      <c r="M89" s="7"/>
      <c r="N89" s="7"/>
      <c r="O89" s="53"/>
      <c r="P89" s="53"/>
      <c r="Q89" s="54"/>
      <c r="R89" s="7"/>
    </row>
    <row r="90" spans="1:22" x14ac:dyDescent="0.25">
      <c r="A90" s="7"/>
      <c r="B90" s="7"/>
      <c r="C90" s="52"/>
      <c r="D90" s="44"/>
      <c r="E90" s="52"/>
      <c r="F90" s="55"/>
      <c r="G90" s="7"/>
      <c r="H90" s="7"/>
      <c r="I90" s="52"/>
      <c r="L90" s="7"/>
      <c r="M90" s="7"/>
      <c r="N90" s="7"/>
      <c r="O90" s="53"/>
      <c r="P90" s="53"/>
      <c r="Q90" s="54"/>
      <c r="R90" s="7"/>
    </row>
    <row r="91" spans="1:22" x14ac:dyDescent="0.25">
      <c r="A91" s="7"/>
      <c r="B91" s="7"/>
      <c r="C91" s="52"/>
      <c r="D91" s="44"/>
      <c r="F91" s="7"/>
      <c r="G91" s="7"/>
      <c r="H91" s="7"/>
      <c r="I91" s="52"/>
      <c r="L91" s="7"/>
      <c r="M91" s="7"/>
      <c r="N91" s="7"/>
      <c r="O91" s="53"/>
      <c r="P91" s="53"/>
      <c r="Q91" s="54"/>
      <c r="R91" s="7"/>
    </row>
    <row r="92" spans="1:22" x14ac:dyDescent="0.25">
      <c r="A92" s="7"/>
      <c r="B92" s="7"/>
      <c r="C92" s="52"/>
      <c r="D92" s="44"/>
      <c r="F92" s="7"/>
      <c r="G92" s="7"/>
      <c r="H92" s="7"/>
      <c r="I92" s="52"/>
      <c r="L92" s="7"/>
      <c r="M92" s="7"/>
      <c r="N92" s="7"/>
      <c r="O92" s="53"/>
      <c r="P92" s="53"/>
      <c r="Q92" s="53"/>
      <c r="R92" s="7"/>
    </row>
    <row r="93" spans="1:22" x14ac:dyDescent="0.25">
      <c r="A93" s="7"/>
      <c r="B93" s="7"/>
      <c r="C93" s="52"/>
      <c r="D93" s="44"/>
      <c r="F93" s="7"/>
      <c r="G93" s="7"/>
      <c r="H93" s="7"/>
      <c r="I93" s="52"/>
      <c r="L93" s="7"/>
      <c r="M93" s="7"/>
      <c r="N93" s="7"/>
      <c r="O93" s="53"/>
      <c r="P93" s="53"/>
      <c r="Q93" s="53"/>
      <c r="R93" s="7"/>
    </row>
    <row r="94" spans="1:22" x14ac:dyDescent="0.25">
      <c r="A94" s="7"/>
      <c r="B94" s="7"/>
      <c r="C94" s="52"/>
      <c r="D94" s="44"/>
      <c r="F94" s="7"/>
      <c r="G94" s="7"/>
      <c r="H94" s="7"/>
      <c r="I94" s="52"/>
      <c r="L94" s="7"/>
      <c r="M94" s="7"/>
      <c r="N94" s="7"/>
      <c r="O94" s="53"/>
      <c r="P94" s="53"/>
      <c r="Q94" s="53"/>
      <c r="R94" s="7"/>
    </row>
    <row r="95" spans="1:22" x14ac:dyDescent="0.25">
      <c r="A95" s="7"/>
      <c r="B95" s="7"/>
      <c r="C95" s="52"/>
      <c r="D95" s="44"/>
      <c r="F95" s="7"/>
      <c r="G95" s="7"/>
      <c r="H95" s="7"/>
      <c r="I95" s="52"/>
      <c r="L95" s="7"/>
      <c r="M95" s="7"/>
      <c r="N95" s="7"/>
      <c r="O95" s="53"/>
      <c r="P95" s="53"/>
      <c r="Q95" s="53"/>
      <c r="R95" s="7"/>
    </row>
    <row r="96" spans="1:22" x14ac:dyDescent="0.25">
      <c r="A96" s="7"/>
      <c r="B96" s="7"/>
      <c r="C96" s="52"/>
      <c r="D96" s="44"/>
      <c r="F96" s="7"/>
      <c r="G96" s="7"/>
      <c r="H96" s="7"/>
      <c r="I96" s="52"/>
      <c r="L96" s="7"/>
      <c r="M96" s="7"/>
      <c r="N96" s="7"/>
      <c r="O96" s="53"/>
      <c r="P96" s="53"/>
      <c r="Q96" s="53"/>
      <c r="R96" s="7"/>
    </row>
    <row r="97" spans="1:18" x14ac:dyDescent="0.25">
      <c r="A97" s="7"/>
      <c r="B97" s="7"/>
      <c r="C97" s="52"/>
      <c r="D97" s="44"/>
      <c r="F97" s="7"/>
      <c r="G97" s="7"/>
      <c r="H97" s="7"/>
      <c r="I97" s="52"/>
      <c r="L97" s="7"/>
      <c r="M97" s="7"/>
      <c r="N97" s="7"/>
      <c r="O97" s="53"/>
      <c r="P97" s="53"/>
      <c r="Q97" s="53"/>
      <c r="R97" s="7"/>
    </row>
    <row r="98" spans="1:18" x14ac:dyDescent="0.25">
      <c r="A98" s="7"/>
      <c r="B98" s="7"/>
      <c r="C98" s="52"/>
      <c r="D98" s="44"/>
      <c r="F98" s="7"/>
      <c r="G98" s="7"/>
      <c r="H98" s="7"/>
      <c r="I98" s="52"/>
      <c r="L98" s="7"/>
      <c r="M98" s="7"/>
      <c r="N98" s="7"/>
      <c r="O98" s="53"/>
      <c r="P98" s="53"/>
      <c r="Q98" s="53"/>
      <c r="R98" s="7"/>
    </row>
    <row r="99" spans="1:18" x14ac:dyDescent="0.25">
      <c r="A99" s="7"/>
      <c r="B99" s="7"/>
      <c r="C99" s="52"/>
      <c r="D99" s="44"/>
      <c r="F99" s="7"/>
      <c r="G99" s="7"/>
      <c r="H99" s="7"/>
      <c r="I99" s="52"/>
      <c r="L99" s="7"/>
      <c r="M99" s="7"/>
      <c r="N99" s="7"/>
      <c r="O99" s="53"/>
      <c r="P99" s="53"/>
      <c r="Q99" s="53"/>
      <c r="R99" s="7"/>
    </row>
    <row r="100" spans="1:18" x14ac:dyDescent="0.25">
      <c r="A100" s="7"/>
      <c r="B100" s="7"/>
      <c r="C100" s="52"/>
      <c r="D100" s="44"/>
      <c r="F100" s="7"/>
      <c r="G100" s="7"/>
      <c r="H100" s="7"/>
      <c r="I100" s="52"/>
      <c r="L100" s="7"/>
      <c r="M100" s="7"/>
      <c r="N100" s="7"/>
      <c r="O100" s="53"/>
      <c r="P100" s="53"/>
      <c r="Q100" s="53"/>
      <c r="R100" s="7"/>
    </row>
    <row r="101" spans="1:18" x14ac:dyDescent="0.25">
      <c r="A101" s="7"/>
      <c r="B101" s="7"/>
      <c r="C101" s="52"/>
      <c r="D101" s="44"/>
      <c r="F101" s="7"/>
      <c r="G101" s="7"/>
      <c r="H101" s="7"/>
      <c r="I101" s="52"/>
      <c r="L101" s="7"/>
      <c r="M101" s="7"/>
      <c r="N101" s="7"/>
      <c r="O101" s="53"/>
      <c r="P101" s="53"/>
      <c r="Q101" s="53"/>
      <c r="R101" s="7"/>
    </row>
    <row r="102" spans="1:18" x14ac:dyDescent="0.25">
      <c r="A102" s="7"/>
      <c r="B102" s="7"/>
      <c r="C102" s="52"/>
      <c r="D102" s="44"/>
      <c r="F102" s="7"/>
      <c r="G102" s="7"/>
      <c r="H102" s="7"/>
      <c r="I102" s="52"/>
      <c r="L102" s="7"/>
      <c r="M102" s="7"/>
      <c r="N102" s="7"/>
      <c r="O102" s="53"/>
      <c r="P102" s="53"/>
      <c r="Q102" s="53"/>
      <c r="R102" s="7"/>
    </row>
    <row r="103" spans="1:18" x14ac:dyDescent="0.25">
      <c r="A103" s="7"/>
      <c r="B103" s="7"/>
      <c r="C103" s="52"/>
      <c r="D103" s="44"/>
      <c r="F103" s="7"/>
      <c r="G103" s="7"/>
      <c r="H103" s="7"/>
      <c r="I103" s="52"/>
      <c r="L103" s="7"/>
      <c r="M103" s="7"/>
      <c r="N103" s="7"/>
      <c r="O103" s="53"/>
      <c r="P103" s="53"/>
      <c r="Q103" s="53"/>
      <c r="R103" s="7"/>
    </row>
    <row r="104" spans="1:18" x14ac:dyDescent="0.25">
      <c r="A104" s="7"/>
      <c r="B104" s="7"/>
      <c r="C104" s="52"/>
      <c r="D104" s="44"/>
      <c r="F104" s="7"/>
      <c r="G104" s="7"/>
      <c r="H104" s="7"/>
      <c r="I104" s="52"/>
      <c r="L104" s="7"/>
      <c r="M104" s="7"/>
      <c r="N104" s="7"/>
      <c r="O104" s="53"/>
      <c r="P104" s="53"/>
      <c r="Q104" s="53"/>
      <c r="R104" s="7"/>
    </row>
    <row r="105" spans="1:18" x14ac:dyDescent="0.25">
      <c r="A105" s="7"/>
      <c r="B105" s="7"/>
      <c r="C105" s="52"/>
      <c r="D105" s="44"/>
      <c r="F105" s="7"/>
      <c r="G105" s="7"/>
      <c r="H105" s="7"/>
      <c r="I105" s="52"/>
      <c r="L105" s="7"/>
      <c r="M105" s="7"/>
      <c r="N105" s="7"/>
      <c r="O105" s="53"/>
      <c r="P105" s="53"/>
      <c r="Q105" s="53"/>
      <c r="R105" s="7"/>
    </row>
    <row r="106" spans="1:18" x14ac:dyDescent="0.25">
      <c r="A106" s="7"/>
      <c r="B106" s="7"/>
      <c r="C106" s="52"/>
      <c r="D106" s="44"/>
      <c r="F106" s="7"/>
      <c r="G106" s="7"/>
      <c r="H106" s="7"/>
      <c r="I106" s="52"/>
      <c r="L106" s="7"/>
      <c r="M106" s="7"/>
      <c r="N106" s="7"/>
      <c r="O106" s="53"/>
      <c r="P106" s="53"/>
      <c r="Q106" s="53"/>
      <c r="R106" s="7"/>
    </row>
    <row r="107" spans="1:18" x14ac:dyDescent="0.25">
      <c r="A107" s="7"/>
      <c r="B107" s="7"/>
      <c r="C107" s="52"/>
      <c r="D107" s="44"/>
      <c r="F107" s="7"/>
      <c r="G107" s="7"/>
      <c r="H107" s="7"/>
      <c r="I107" s="52"/>
      <c r="L107" s="7"/>
      <c r="M107" s="7"/>
      <c r="N107" s="7"/>
      <c r="O107" s="53"/>
      <c r="P107" s="53"/>
      <c r="Q107" s="53"/>
      <c r="R107" s="7"/>
    </row>
    <row r="108" spans="1:18" x14ac:dyDescent="0.25">
      <c r="A108" s="7"/>
      <c r="B108" s="7"/>
      <c r="C108" s="52"/>
      <c r="D108" s="44"/>
      <c r="F108" s="7"/>
      <c r="G108" s="7"/>
      <c r="H108" s="7"/>
      <c r="I108" s="52"/>
      <c r="L108" s="7"/>
      <c r="M108" s="7"/>
      <c r="N108" s="7"/>
      <c r="O108" s="53"/>
      <c r="P108" s="53"/>
      <c r="Q108" s="53"/>
      <c r="R108" s="7"/>
    </row>
    <row r="109" spans="1:18" x14ac:dyDescent="0.25">
      <c r="A109" s="7"/>
      <c r="B109" s="7"/>
      <c r="C109" s="52"/>
      <c r="D109" s="44"/>
      <c r="F109" s="7"/>
      <c r="G109" s="7"/>
      <c r="H109" s="7"/>
      <c r="I109" s="52"/>
      <c r="L109" s="7"/>
      <c r="M109" s="7"/>
      <c r="N109" s="7"/>
      <c r="O109" s="53"/>
      <c r="P109" s="53"/>
      <c r="Q109" s="53"/>
      <c r="R109" s="7"/>
    </row>
    <row r="110" spans="1:18" x14ac:dyDescent="0.25">
      <c r="A110" s="7"/>
      <c r="B110" s="7"/>
      <c r="C110" s="52"/>
      <c r="D110" s="44"/>
      <c r="F110" s="7"/>
      <c r="G110" s="7"/>
      <c r="H110" s="7"/>
      <c r="I110" s="52"/>
      <c r="L110" s="7"/>
      <c r="M110" s="7"/>
      <c r="N110" s="7"/>
      <c r="O110" s="53"/>
      <c r="P110" s="53"/>
      <c r="Q110" s="53"/>
      <c r="R110" s="7"/>
    </row>
    <row r="111" spans="1:18" x14ac:dyDescent="0.25">
      <c r="A111" s="7"/>
      <c r="B111" s="7"/>
      <c r="C111" s="52"/>
      <c r="D111" s="44"/>
      <c r="F111" s="7"/>
      <c r="G111" s="7"/>
      <c r="H111" s="7"/>
      <c r="I111" s="52"/>
      <c r="L111" s="7"/>
      <c r="M111" s="7"/>
      <c r="N111" s="7"/>
      <c r="O111" s="53"/>
      <c r="P111" s="53"/>
      <c r="Q111" s="53"/>
      <c r="R111" s="7"/>
    </row>
    <row r="112" spans="1:18" x14ac:dyDescent="0.25">
      <c r="A112" s="7"/>
      <c r="B112" s="7"/>
      <c r="C112" s="52"/>
      <c r="D112" s="44"/>
      <c r="F112" s="7"/>
      <c r="G112" s="7"/>
      <c r="H112" s="7"/>
      <c r="I112" s="52"/>
      <c r="L112" s="7"/>
      <c r="M112" s="7"/>
      <c r="N112" s="7"/>
      <c r="O112" s="53"/>
      <c r="P112" s="53"/>
      <c r="Q112" s="53"/>
      <c r="R112" s="7"/>
    </row>
    <row r="113" spans="1:18" x14ac:dyDescent="0.25">
      <c r="A113" s="7"/>
      <c r="B113" s="7"/>
      <c r="C113" s="52"/>
      <c r="D113" s="44"/>
      <c r="F113" s="7"/>
      <c r="G113" s="7"/>
      <c r="H113" s="7"/>
      <c r="I113" s="52"/>
      <c r="L113" s="7"/>
      <c r="M113" s="7"/>
      <c r="N113" s="7"/>
      <c r="O113" s="53"/>
      <c r="P113" s="53"/>
      <c r="Q113" s="53"/>
      <c r="R113" s="7"/>
    </row>
    <row r="114" spans="1:18" x14ac:dyDescent="0.25">
      <c r="A114" s="7"/>
      <c r="B114" s="7"/>
      <c r="C114" s="52"/>
      <c r="D114" s="44"/>
      <c r="F114" s="7"/>
      <c r="G114" s="7"/>
      <c r="H114" s="7"/>
      <c r="I114" s="52"/>
      <c r="L114" s="7"/>
      <c r="M114" s="7"/>
      <c r="N114" s="7"/>
      <c r="O114" s="53"/>
      <c r="P114" s="53"/>
      <c r="Q114" s="53"/>
      <c r="R114" s="7"/>
    </row>
    <row r="115" spans="1:18" x14ac:dyDescent="0.25">
      <c r="A115" s="7"/>
      <c r="B115" s="7"/>
      <c r="C115" s="52"/>
      <c r="D115" s="44"/>
      <c r="F115" s="7"/>
      <c r="G115" s="7"/>
      <c r="H115" s="7"/>
      <c r="I115" s="52"/>
      <c r="L115" s="7"/>
      <c r="M115" s="7"/>
      <c r="N115" s="7"/>
      <c r="O115" s="53"/>
      <c r="P115" s="53"/>
      <c r="Q115" s="53"/>
      <c r="R115" s="7"/>
    </row>
    <row r="116" spans="1:18" x14ac:dyDescent="0.25">
      <c r="A116" s="7"/>
      <c r="B116" s="7"/>
      <c r="C116" s="52"/>
      <c r="D116" s="44"/>
      <c r="F116" s="7"/>
      <c r="G116" s="7"/>
      <c r="H116" s="7"/>
      <c r="I116" s="52"/>
      <c r="L116" s="7"/>
      <c r="M116" s="7"/>
      <c r="N116" s="7"/>
      <c r="O116" s="53"/>
      <c r="P116" s="53"/>
      <c r="Q116" s="53"/>
      <c r="R116" s="7"/>
    </row>
    <row r="117" spans="1:18" x14ac:dyDescent="0.25">
      <c r="A117" s="7"/>
      <c r="B117" s="7"/>
      <c r="C117" s="52"/>
      <c r="D117" s="44"/>
      <c r="F117" s="7"/>
      <c r="G117" s="7"/>
      <c r="H117" s="7"/>
      <c r="I117" s="52"/>
      <c r="L117" s="7"/>
      <c r="M117" s="7"/>
      <c r="N117" s="7"/>
      <c r="O117" s="53"/>
      <c r="P117" s="53"/>
      <c r="Q117" s="53"/>
      <c r="R117" s="7"/>
    </row>
    <row r="118" spans="1:18" x14ac:dyDescent="0.25">
      <c r="A118" s="7"/>
      <c r="B118" s="7"/>
      <c r="C118" s="52"/>
      <c r="D118" s="44"/>
      <c r="F118" s="7"/>
      <c r="G118" s="7"/>
      <c r="H118" s="7"/>
      <c r="I118" s="52"/>
      <c r="L118" s="7"/>
      <c r="M118" s="7"/>
      <c r="N118" s="7"/>
      <c r="O118" s="53"/>
      <c r="P118" s="53"/>
      <c r="Q118" s="53"/>
      <c r="R118" s="7"/>
    </row>
    <row r="119" spans="1:18" x14ac:dyDescent="0.25">
      <c r="A119" s="7"/>
      <c r="B119" s="7"/>
      <c r="C119" s="52"/>
      <c r="D119" s="44"/>
      <c r="F119" s="7"/>
      <c r="G119" s="7"/>
      <c r="H119" s="7"/>
      <c r="I119" s="52"/>
      <c r="L119" s="7"/>
      <c r="M119" s="7"/>
      <c r="N119" s="7"/>
      <c r="O119" s="53"/>
      <c r="P119" s="53"/>
      <c r="Q119" s="53"/>
      <c r="R119" s="7"/>
    </row>
    <row r="120" spans="1:18" x14ac:dyDescent="0.25">
      <c r="A120" s="7"/>
      <c r="B120" s="7"/>
      <c r="C120" s="52"/>
      <c r="D120" s="44"/>
      <c r="F120" s="7"/>
      <c r="G120" s="7"/>
      <c r="H120" s="7"/>
      <c r="I120" s="52"/>
      <c r="L120" s="7"/>
      <c r="M120" s="7"/>
      <c r="N120" s="7"/>
      <c r="O120" s="53"/>
      <c r="P120" s="53"/>
      <c r="Q120" s="53"/>
      <c r="R120" s="7"/>
    </row>
    <row r="121" spans="1:18" x14ac:dyDescent="0.25">
      <c r="A121" s="7"/>
      <c r="B121" s="7"/>
      <c r="C121" s="52"/>
      <c r="D121" s="44"/>
      <c r="F121" s="7"/>
      <c r="G121" s="7"/>
      <c r="H121" s="7"/>
      <c r="I121" s="52"/>
      <c r="L121" s="7"/>
      <c r="M121" s="7"/>
      <c r="N121" s="7"/>
      <c r="O121" s="53"/>
      <c r="P121" s="53"/>
      <c r="Q121" s="53"/>
      <c r="R121" s="7"/>
    </row>
    <row r="122" spans="1:18" x14ac:dyDescent="0.25">
      <c r="A122" s="7"/>
      <c r="B122" s="7"/>
      <c r="C122" s="52"/>
      <c r="D122" s="44"/>
      <c r="F122" s="7"/>
      <c r="G122" s="7"/>
      <c r="H122" s="7"/>
      <c r="I122" s="52"/>
      <c r="L122" s="7"/>
      <c r="M122" s="7"/>
      <c r="N122" s="7"/>
      <c r="O122" s="53"/>
      <c r="P122" s="53"/>
      <c r="Q122" s="53"/>
      <c r="R122" s="7"/>
    </row>
    <row r="123" spans="1:18" x14ac:dyDescent="0.25">
      <c r="A123" s="7"/>
      <c r="B123" s="7"/>
      <c r="C123" s="52"/>
      <c r="D123" s="44"/>
      <c r="F123" s="7"/>
      <c r="G123" s="7"/>
      <c r="H123" s="7"/>
      <c r="I123" s="52"/>
      <c r="L123" s="7"/>
      <c r="M123" s="7"/>
      <c r="N123" s="7"/>
      <c r="O123" s="53"/>
      <c r="P123" s="53"/>
      <c r="Q123" s="53"/>
      <c r="R123" s="7"/>
    </row>
    <row r="124" spans="1:18" x14ac:dyDescent="0.25">
      <c r="A124" s="7"/>
      <c r="B124" s="7"/>
      <c r="C124" s="52"/>
      <c r="D124" s="44"/>
      <c r="F124" s="7"/>
      <c r="G124" s="7"/>
      <c r="H124" s="7"/>
      <c r="I124" s="52"/>
      <c r="L124" s="7"/>
      <c r="M124" s="7"/>
      <c r="N124" s="7"/>
      <c r="O124" s="53"/>
      <c r="P124" s="53"/>
      <c r="Q124" s="53"/>
      <c r="R124" s="7"/>
    </row>
    <row r="125" spans="1:18" x14ac:dyDescent="0.25">
      <c r="A125" s="7"/>
      <c r="B125" s="7"/>
      <c r="C125" s="52"/>
      <c r="D125" s="44"/>
      <c r="F125" s="7"/>
      <c r="G125" s="7"/>
      <c r="H125" s="7"/>
      <c r="I125" s="52"/>
      <c r="L125" s="7"/>
      <c r="M125" s="7"/>
      <c r="N125" s="7"/>
      <c r="O125" s="53"/>
      <c r="P125" s="53"/>
      <c r="Q125" s="53"/>
      <c r="R125" s="7"/>
    </row>
    <row r="126" spans="1:18" x14ac:dyDescent="0.25">
      <c r="A126" s="7"/>
      <c r="B126" s="7"/>
      <c r="C126" s="52"/>
      <c r="D126" s="44"/>
      <c r="F126" s="7"/>
      <c r="G126" s="7"/>
      <c r="H126" s="7"/>
      <c r="I126" s="52"/>
      <c r="L126" s="7"/>
      <c r="M126" s="7"/>
      <c r="N126" s="7"/>
      <c r="O126" s="53"/>
      <c r="P126" s="53"/>
      <c r="Q126" s="53"/>
      <c r="R126" s="7"/>
    </row>
    <row r="127" spans="1:18" x14ac:dyDescent="0.25">
      <c r="A127" s="7"/>
      <c r="B127" s="7"/>
      <c r="C127" s="52"/>
      <c r="D127" s="44"/>
      <c r="F127" s="7"/>
      <c r="G127" s="7"/>
      <c r="H127" s="7"/>
      <c r="I127" s="52"/>
      <c r="L127" s="7"/>
      <c r="M127" s="7"/>
      <c r="N127" s="7"/>
      <c r="O127" s="53"/>
      <c r="P127" s="53"/>
      <c r="Q127" s="53"/>
      <c r="R127" s="7"/>
    </row>
    <row r="128" spans="1:18" x14ac:dyDescent="0.25">
      <c r="A128" s="7"/>
      <c r="B128" s="7"/>
      <c r="C128" s="52"/>
      <c r="D128" s="44"/>
      <c r="F128" s="7"/>
      <c r="G128" s="7"/>
      <c r="H128" s="7"/>
      <c r="I128" s="52"/>
      <c r="L128" s="7"/>
      <c r="M128" s="7"/>
      <c r="N128" s="7"/>
      <c r="O128" s="53"/>
      <c r="P128" s="53"/>
      <c r="Q128" s="53"/>
      <c r="R128" s="7"/>
    </row>
    <row r="129" spans="1:18" x14ac:dyDescent="0.25">
      <c r="A129" s="7"/>
      <c r="B129" s="7"/>
      <c r="C129" s="52"/>
      <c r="D129" s="44"/>
      <c r="F129" s="7"/>
      <c r="G129" s="7"/>
      <c r="H129" s="7"/>
      <c r="I129" s="52"/>
      <c r="L129" s="7"/>
      <c r="M129" s="7"/>
      <c r="N129" s="7"/>
      <c r="O129" s="53"/>
      <c r="P129" s="53"/>
      <c r="Q129" s="53"/>
      <c r="R129" s="7"/>
    </row>
    <row r="130" spans="1:18" x14ac:dyDescent="0.25">
      <c r="A130" s="7"/>
      <c r="B130" s="7"/>
      <c r="C130" s="52"/>
      <c r="D130" s="44"/>
      <c r="F130" s="7"/>
      <c r="G130" s="7"/>
      <c r="H130" s="7"/>
      <c r="I130" s="52"/>
      <c r="L130" s="7"/>
      <c r="M130" s="7"/>
      <c r="N130" s="7"/>
      <c r="O130" s="53"/>
      <c r="P130" s="53"/>
      <c r="Q130" s="53"/>
      <c r="R130" s="7"/>
    </row>
    <row r="131" spans="1:18" x14ac:dyDescent="0.25">
      <c r="A131" s="7"/>
      <c r="B131" s="7"/>
      <c r="C131" s="52"/>
      <c r="D131" s="44"/>
      <c r="F131" s="7"/>
      <c r="G131" s="7"/>
      <c r="H131" s="7"/>
      <c r="I131" s="52"/>
      <c r="L131" s="7"/>
      <c r="M131" s="7"/>
      <c r="N131" s="7"/>
      <c r="O131" s="53"/>
      <c r="P131" s="53"/>
      <c r="Q131" s="53"/>
      <c r="R131" s="7"/>
    </row>
    <row r="132" spans="1:18" x14ac:dyDescent="0.25">
      <c r="A132" s="7"/>
      <c r="B132" s="7"/>
      <c r="C132" s="52"/>
      <c r="D132" s="44"/>
      <c r="F132" s="7"/>
      <c r="G132" s="7"/>
      <c r="H132" s="7"/>
      <c r="I132" s="52"/>
      <c r="L132" s="7"/>
      <c r="M132" s="7"/>
      <c r="N132" s="7"/>
      <c r="O132" s="53"/>
      <c r="P132" s="53"/>
      <c r="Q132" s="53"/>
      <c r="R132" s="7"/>
    </row>
    <row r="133" spans="1:18" x14ac:dyDescent="0.25">
      <c r="A133" s="7"/>
      <c r="B133" s="7"/>
      <c r="C133" s="52"/>
      <c r="D133" s="44"/>
      <c r="F133" s="7"/>
      <c r="G133" s="7"/>
      <c r="H133" s="7"/>
      <c r="I133" s="52"/>
      <c r="L133" s="7"/>
      <c r="M133" s="7"/>
      <c r="N133" s="7"/>
      <c r="O133" s="53"/>
      <c r="P133" s="53"/>
      <c r="Q133" s="53"/>
      <c r="R133" s="7"/>
    </row>
    <row r="134" spans="1:18" x14ac:dyDescent="0.25">
      <c r="A134" s="7"/>
      <c r="B134" s="7"/>
      <c r="C134" s="52"/>
      <c r="D134" s="44"/>
      <c r="F134" s="7"/>
      <c r="G134" s="7"/>
      <c r="H134" s="7"/>
      <c r="I134" s="52"/>
      <c r="L134" s="7"/>
      <c r="M134" s="7"/>
      <c r="N134" s="7"/>
      <c r="O134" s="53"/>
      <c r="P134" s="53"/>
      <c r="Q134" s="53"/>
      <c r="R134" s="7"/>
    </row>
    <row r="135" spans="1:18" x14ac:dyDescent="0.25">
      <c r="A135" s="7"/>
      <c r="B135" s="7"/>
      <c r="C135" s="52"/>
      <c r="D135" s="44"/>
      <c r="F135" s="7"/>
      <c r="G135" s="7"/>
      <c r="H135" s="7"/>
      <c r="I135" s="52"/>
      <c r="L135" s="7"/>
      <c r="M135" s="7"/>
      <c r="N135" s="7"/>
      <c r="O135" s="53"/>
      <c r="P135" s="53"/>
      <c r="Q135" s="53"/>
      <c r="R135" s="7"/>
    </row>
    <row r="136" spans="1:18" x14ac:dyDescent="0.25">
      <c r="A136" s="7"/>
      <c r="B136" s="7"/>
      <c r="C136" s="52"/>
      <c r="D136" s="44"/>
      <c r="F136" s="7"/>
      <c r="G136" s="7"/>
      <c r="H136" s="7"/>
      <c r="I136" s="52"/>
      <c r="L136" s="7"/>
      <c r="M136" s="7"/>
      <c r="N136" s="7"/>
      <c r="O136" s="53"/>
      <c r="P136" s="53"/>
      <c r="Q136" s="53"/>
      <c r="R136" s="7"/>
    </row>
    <row r="137" spans="1:18" x14ac:dyDescent="0.25">
      <c r="A137" s="7"/>
      <c r="B137" s="7"/>
      <c r="C137" s="52"/>
      <c r="D137" s="44"/>
      <c r="F137" s="7"/>
      <c r="G137" s="7"/>
      <c r="H137" s="7"/>
      <c r="I137" s="52"/>
      <c r="L137" s="7"/>
      <c r="M137" s="7"/>
      <c r="N137" s="7"/>
      <c r="O137" s="53"/>
      <c r="P137" s="53"/>
      <c r="Q137" s="53"/>
      <c r="R137" s="7"/>
    </row>
    <row r="138" spans="1:18" x14ac:dyDescent="0.25">
      <c r="A138" s="7"/>
      <c r="B138" s="7"/>
      <c r="C138" s="52"/>
      <c r="D138" s="44"/>
      <c r="F138" s="7"/>
      <c r="G138" s="7"/>
      <c r="H138" s="7"/>
      <c r="I138" s="52"/>
      <c r="L138" s="7"/>
      <c r="M138" s="7"/>
      <c r="N138" s="7"/>
      <c r="O138" s="53"/>
      <c r="P138" s="53"/>
      <c r="Q138" s="53"/>
      <c r="R138" s="7"/>
    </row>
    <row r="139" spans="1:18" x14ac:dyDescent="0.25">
      <c r="A139" s="7"/>
      <c r="B139" s="7"/>
      <c r="C139" s="52"/>
      <c r="D139" s="44"/>
      <c r="F139" s="7"/>
      <c r="G139" s="7"/>
      <c r="H139" s="7"/>
      <c r="I139" s="52"/>
      <c r="L139" s="7"/>
      <c r="M139" s="7"/>
      <c r="N139" s="7"/>
      <c r="O139" s="53"/>
      <c r="P139" s="53"/>
      <c r="Q139" s="53"/>
      <c r="R139" s="7"/>
    </row>
    <row r="140" spans="1:18" x14ac:dyDescent="0.25">
      <c r="A140" s="7"/>
      <c r="B140" s="7"/>
      <c r="C140" s="52"/>
      <c r="D140" s="44"/>
      <c r="F140" s="7"/>
      <c r="G140" s="7"/>
      <c r="H140" s="7"/>
      <c r="I140" s="52"/>
      <c r="L140" s="7"/>
      <c r="M140" s="7"/>
      <c r="N140" s="7"/>
      <c r="O140" s="53"/>
      <c r="P140" s="53"/>
      <c r="Q140" s="53"/>
      <c r="R140" s="7"/>
    </row>
    <row r="141" spans="1:18" x14ac:dyDescent="0.25">
      <c r="A141" s="7"/>
      <c r="B141" s="7"/>
      <c r="C141" s="52"/>
      <c r="D141" s="44"/>
      <c r="F141" s="7"/>
      <c r="G141" s="7"/>
      <c r="H141" s="7"/>
      <c r="I141" s="52"/>
      <c r="L141" s="7"/>
      <c r="M141" s="7"/>
      <c r="N141" s="7"/>
      <c r="O141" s="53"/>
      <c r="P141" s="53"/>
      <c r="Q141" s="53"/>
      <c r="R141" s="7"/>
    </row>
    <row r="142" spans="1:18" x14ac:dyDescent="0.25">
      <c r="A142" s="7"/>
      <c r="B142" s="7"/>
      <c r="C142" s="52"/>
      <c r="D142" s="44"/>
      <c r="F142" s="7"/>
      <c r="G142" s="7"/>
      <c r="H142" s="7"/>
      <c r="I142" s="52"/>
      <c r="L142" s="7"/>
      <c r="M142" s="7"/>
      <c r="N142" s="7"/>
      <c r="O142" s="53"/>
      <c r="P142" s="53"/>
      <c r="Q142" s="53"/>
      <c r="R142" s="7"/>
    </row>
    <row r="143" spans="1:18" x14ac:dyDescent="0.25">
      <c r="A143" s="7"/>
      <c r="B143" s="7"/>
      <c r="C143" s="52"/>
      <c r="D143" s="44"/>
      <c r="F143" s="7"/>
      <c r="G143" s="7"/>
      <c r="H143" s="7"/>
      <c r="I143" s="52"/>
      <c r="L143" s="7"/>
      <c r="M143" s="7"/>
      <c r="N143" s="7"/>
      <c r="O143" s="53"/>
      <c r="P143" s="53"/>
      <c r="Q143" s="53"/>
      <c r="R143" s="7"/>
    </row>
    <row r="144" spans="1:18" x14ac:dyDescent="0.25">
      <c r="A144" s="7"/>
      <c r="B144" s="7"/>
      <c r="C144" s="52"/>
      <c r="D144" s="44"/>
      <c r="F144" s="7"/>
      <c r="G144" s="7"/>
      <c r="H144" s="7"/>
      <c r="I144" s="52"/>
      <c r="L144" s="7"/>
      <c r="M144" s="7"/>
      <c r="N144" s="7"/>
      <c r="O144" s="53"/>
      <c r="P144" s="53"/>
      <c r="Q144" s="53"/>
      <c r="R144" s="7"/>
    </row>
    <row r="145" spans="1:18" x14ac:dyDescent="0.25">
      <c r="A145" s="7"/>
      <c r="B145" s="7"/>
      <c r="C145" s="52"/>
      <c r="D145" s="44"/>
      <c r="F145" s="7"/>
      <c r="G145" s="7"/>
      <c r="H145" s="7"/>
      <c r="I145" s="52"/>
      <c r="L145" s="7"/>
      <c r="M145" s="7"/>
      <c r="N145" s="7"/>
      <c r="O145" s="53"/>
      <c r="P145" s="53"/>
      <c r="Q145" s="53"/>
      <c r="R145" s="7"/>
    </row>
    <row r="146" spans="1:18" x14ac:dyDescent="0.25">
      <c r="A146" s="7"/>
      <c r="B146" s="7"/>
      <c r="C146" s="52"/>
      <c r="D146" s="44"/>
      <c r="F146" s="7"/>
      <c r="G146" s="7"/>
      <c r="H146" s="7"/>
      <c r="I146" s="52"/>
      <c r="L146" s="7"/>
      <c r="M146" s="7"/>
      <c r="N146" s="7"/>
      <c r="O146" s="53"/>
      <c r="P146" s="53"/>
      <c r="Q146" s="53"/>
      <c r="R146" s="7"/>
    </row>
    <row r="147" spans="1:18" x14ac:dyDescent="0.25">
      <c r="A147" s="7"/>
      <c r="B147" s="7"/>
      <c r="C147" s="52"/>
      <c r="D147" s="44"/>
      <c r="F147" s="7"/>
      <c r="G147" s="7"/>
      <c r="H147" s="7"/>
      <c r="I147" s="52"/>
      <c r="L147" s="7"/>
      <c r="M147" s="7"/>
      <c r="N147" s="7"/>
      <c r="O147" s="53"/>
      <c r="P147" s="53"/>
      <c r="Q147" s="53"/>
      <c r="R147" s="7"/>
    </row>
    <row r="148" spans="1:18" x14ac:dyDescent="0.25">
      <c r="A148" s="7"/>
      <c r="B148" s="7"/>
      <c r="C148" s="52"/>
      <c r="D148" s="44"/>
      <c r="F148" s="7"/>
      <c r="G148" s="7"/>
      <c r="H148" s="7"/>
      <c r="I148" s="52"/>
      <c r="L148" s="7"/>
      <c r="M148" s="7"/>
      <c r="N148" s="7"/>
      <c r="O148" s="53"/>
      <c r="P148" s="53"/>
      <c r="Q148" s="53"/>
      <c r="R148" s="7"/>
    </row>
    <row r="149" spans="1:18" x14ac:dyDescent="0.25">
      <c r="A149" s="7"/>
      <c r="B149" s="7"/>
      <c r="C149" s="52"/>
      <c r="D149" s="44"/>
      <c r="F149" s="7"/>
      <c r="G149" s="7"/>
      <c r="H149" s="7"/>
      <c r="I149" s="52"/>
      <c r="L149" s="7"/>
      <c r="M149" s="7"/>
      <c r="N149" s="7"/>
      <c r="O149" s="53"/>
      <c r="P149" s="53"/>
      <c r="Q149" s="53"/>
      <c r="R149" s="7"/>
    </row>
  </sheetData>
  <mergeCells count="122">
    <mergeCell ref="D20:L20"/>
    <mergeCell ref="D31:L31"/>
    <mergeCell ref="D35:L35"/>
    <mergeCell ref="M38:N38"/>
    <mergeCell ref="D42:L42"/>
    <mergeCell ref="D57:L57"/>
    <mergeCell ref="O53:P53"/>
    <mergeCell ref="O54:P54"/>
    <mergeCell ref="O55:P55"/>
    <mergeCell ref="O51:P51"/>
    <mergeCell ref="O50:P50"/>
    <mergeCell ref="A47:R47"/>
    <mergeCell ref="O38:P38"/>
    <mergeCell ref="O39:P39"/>
    <mergeCell ref="O40:P40"/>
    <mergeCell ref="O43:P43"/>
    <mergeCell ref="A46:R46"/>
    <mergeCell ref="O76:P76"/>
    <mergeCell ref="A81:A85"/>
    <mergeCell ref="O67:P67"/>
    <mergeCell ref="O66:P66"/>
    <mergeCell ref="O68:P68"/>
    <mergeCell ref="O56:P56"/>
    <mergeCell ref="R52:R56"/>
    <mergeCell ref="A76:A78"/>
    <mergeCell ref="B76:B78"/>
    <mergeCell ref="C76:C78"/>
    <mergeCell ref="R76:R78"/>
    <mergeCell ref="A73:A75"/>
    <mergeCell ref="C73:C75"/>
    <mergeCell ref="R73:R75"/>
    <mergeCell ref="B73:B75"/>
    <mergeCell ref="A72:R72"/>
    <mergeCell ref="A58:R58"/>
    <mergeCell ref="O60:P60"/>
    <mergeCell ref="O62:P62"/>
    <mergeCell ref="C81:C85"/>
    <mergeCell ref="A79:R79"/>
    <mergeCell ref="A80:R80"/>
    <mergeCell ref="M81:N81"/>
    <mergeCell ref="O81:P81"/>
    <mergeCell ref="M82:N82"/>
    <mergeCell ref="O82:P82"/>
    <mergeCell ref="B81:B85"/>
    <mergeCell ref="R81:R85"/>
    <mergeCell ref="O83:P83"/>
    <mergeCell ref="L10:L12"/>
    <mergeCell ref="A13:R13"/>
    <mergeCell ref="A14:R14"/>
    <mergeCell ref="A7:R7"/>
    <mergeCell ref="E10:I10"/>
    <mergeCell ref="A10:A12"/>
    <mergeCell ref="B10:B12"/>
    <mergeCell ref="C10:C12"/>
    <mergeCell ref="M10:N11"/>
    <mergeCell ref="R10:R12"/>
    <mergeCell ref="A8:R8"/>
    <mergeCell ref="A9:R9"/>
    <mergeCell ref="Q10:Q12"/>
    <mergeCell ref="D10:D12"/>
    <mergeCell ref="E11:E12"/>
    <mergeCell ref="F11:I11"/>
    <mergeCell ref="J10:J12"/>
    <mergeCell ref="K10:K12"/>
    <mergeCell ref="O10:P11"/>
    <mergeCell ref="F1:I6"/>
    <mergeCell ref="A59:R59"/>
    <mergeCell ref="O17:P17"/>
    <mergeCell ref="O18:P18"/>
    <mergeCell ref="R15:R18"/>
    <mergeCell ref="A15:A19"/>
    <mergeCell ref="B15:B19"/>
    <mergeCell ref="C15:C19"/>
    <mergeCell ref="O19:P19"/>
    <mergeCell ref="A52:A56"/>
    <mergeCell ref="B52:B56"/>
    <mergeCell ref="C52:C56"/>
    <mergeCell ref="A37:R37"/>
    <mergeCell ref="A25:R25"/>
    <mergeCell ref="A26:A27"/>
    <mergeCell ref="R26:R27"/>
    <mergeCell ref="C26:C27"/>
    <mergeCell ref="O29:P29"/>
    <mergeCell ref="B22:B24"/>
    <mergeCell ref="A22:A24"/>
    <mergeCell ref="C22:C24"/>
    <mergeCell ref="R22:R24"/>
    <mergeCell ref="A28:A29"/>
    <mergeCell ref="B26:B27"/>
    <mergeCell ref="B28:B30"/>
    <mergeCell ref="C28:C30"/>
    <mergeCell ref="O30:P30"/>
    <mergeCell ref="R28:R30"/>
    <mergeCell ref="A32:A34"/>
    <mergeCell ref="B32:B34"/>
    <mergeCell ref="C32:C34"/>
    <mergeCell ref="O34:P34"/>
    <mergeCell ref="R32:R34"/>
    <mergeCell ref="O70:P70"/>
    <mergeCell ref="A60:A71"/>
    <mergeCell ref="B60:B71"/>
    <mergeCell ref="C60:C71"/>
    <mergeCell ref="R60:R71"/>
    <mergeCell ref="D71:Q71"/>
    <mergeCell ref="A38:A41"/>
    <mergeCell ref="B38:B41"/>
    <mergeCell ref="C38:C41"/>
    <mergeCell ref="O41:P41"/>
    <mergeCell ref="R38:R41"/>
    <mergeCell ref="C43:C45"/>
    <mergeCell ref="M43:N43"/>
    <mergeCell ref="B48:B49"/>
    <mergeCell ref="A48:A49"/>
    <mergeCell ref="C48:C49"/>
    <mergeCell ref="R48:R49"/>
    <mergeCell ref="B43:B45"/>
    <mergeCell ref="R43:R45"/>
    <mergeCell ref="A43:A45"/>
    <mergeCell ref="A50:A51"/>
    <mergeCell ref="B50:B51"/>
    <mergeCell ref="R50:R51"/>
    <mergeCell ref="C50:C51"/>
  </mergeCells>
  <pageMargins left="0.70866141732283472" right="0.51181102362204722" top="0.55118110236220474" bottom="0.55118110236220474" header="0.31496062992125984" footer="0.31496062992125984"/>
  <pageSetup paperSize="9" orientation="landscape"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61"/>
  <sheetViews>
    <sheetView zoomScaleNormal="100" workbookViewId="0">
      <selection activeCell="D5" sqref="D5"/>
    </sheetView>
  </sheetViews>
  <sheetFormatPr defaultColWidth="8.85546875" defaultRowHeight="15.75" x14ac:dyDescent="0.25"/>
  <cols>
    <col min="1" max="1" width="4.140625" style="6" customWidth="1"/>
    <col min="2" max="2" width="20.28515625" style="6" customWidth="1"/>
    <col min="3" max="3" width="12.28515625" style="5" customWidth="1"/>
    <col min="4" max="4" width="14.5703125" style="19" customWidth="1"/>
    <col min="5" max="5" width="14.42578125" style="7" customWidth="1"/>
    <col min="6" max="6" width="13.85546875" style="6" customWidth="1"/>
    <col min="7" max="7" width="13.140625" style="6" customWidth="1"/>
    <col min="8" max="8" width="13.7109375" style="6" customWidth="1"/>
    <col min="9" max="9" width="12" style="5" customWidth="1"/>
    <col min="10" max="10" width="12.42578125" style="52" customWidth="1"/>
    <col min="11" max="11" width="12.85546875" style="52" customWidth="1"/>
    <col min="12" max="12" width="56.42578125" style="6" customWidth="1"/>
    <col min="13" max="14" width="11.140625" style="6" customWidth="1"/>
    <col min="15" max="15" width="11" style="10" customWidth="1"/>
    <col min="16" max="16" width="10.5703125" style="10" customWidth="1"/>
    <col min="17" max="17" width="17.28515625" style="10" customWidth="1"/>
    <col min="18" max="18" width="21.7109375" style="6" customWidth="1"/>
    <col min="19" max="16384" width="8.85546875" style="6"/>
  </cols>
  <sheetData>
    <row r="1" spans="1:93" s="1" customFormat="1" ht="15" customHeight="1" x14ac:dyDescent="0.25">
      <c r="F1" s="573" t="s">
        <v>390</v>
      </c>
      <c r="G1" s="573"/>
      <c r="H1" s="573"/>
      <c r="I1" s="573"/>
      <c r="L1" s="38"/>
      <c r="O1" s="3"/>
      <c r="P1" s="3"/>
      <c r="Q1" s="3"/>
    </row>
    <row r="2" spans="1:93" s="1" customFormat="1" ht="15" customHeight="1" x14ac:dyDescent="0.25">
      <c r="F2" s="573"/>
      <c r="G2" s="573"/>
      <c r="H2" s="573"/>
      <c r="I2" s="573"/>
      <c r="L2" s="38"/>
      <c r="O2" s="3"/>
      <c r="P2" s="3"/>
      <c r="Q2" s="3"/>
    </row>
    <row r="3" spans="1:93" s="1" customFormat="1" ht="15" customHeight="1" x14ac:dyDescent="0.25">
      <c r="F3" s="573"/>
      <c r="G3" s="573"/>
      <c r="H3" s="573"/>
      <c r="I3" s="573"/>
      <c r="L3" s="38"/>
      <c r="O3" s="3"/>
      <c r="P3" s="3"/>
      <c r="Q3" s="3"/>
    </row>
    <row r="4" spans="1:93" s="1" customFormat="1" ht="15" customHeight="1" x14ac:dyDescent="0.25">
      <c r="F4" s="573"/>
      <c r="G4" s="573"/>
      <c r="H4" s="573"/>
      <c r="I4" s="573"/>
      <c r="L4" s="38"/>
      <c r="O4" s="3"/>
      <c r="P4" s="3"/>
      <c r="Q4" s="3"/>
    </row>
    <row r="5" spans="1:93" s="1" customFormat="1" ht="15.75" customHeight="1" x14ac:dyDescent="0.25">
      <c r="F5" s="573"/>
      <c r="G5" s="573"/>
      <c r="H5" s="573"/>
      <c r="I5" s="573"/>
      <c r="L5" s="38"/>
      <c r="O5" s="3"/>
      <c r="P5" s="3"/>
      <c r="Q5" s="3"/>
    </row>
    <row r="6" spans="1:93" s="1" customFormat="1" ht="15.75" customHeight="1" x14ac:dyDescent="0.25">
      <c r="F6" s="573"/>
      <c r="G6" s="573"/>
      <c r="H6" s="573"/>
      <c r="I6" s="573"/>
      <c r="L6" s="38"/>
      <c r="O6" s="3"/>
      <c r="P6" s="3"/>
      <c r="Q6" s="3"/>
    </row>
    <row r="7" spans="1:93" ht="21" x14ac:dyDescent="0.25">
      <c r="A7" s="459"/>
      <c r="B7" s="459"/>
      <c r="C7" s="459"/>
      <c r="D7" s="459"/>
      <c r="E7" s="459"/>
      <c r="F7" s="459"/>
      <c r="G7" s="459"/>
      <c r="H7" s="459"/>
      <c r="I7" s="459"/>
      <c r="J7" s="459"/>
      <c r="K7" s="459"/>
      <c r="L7" s="459"/>
      <c r="M7" s="459"/>
      <c r="N7" s="459"/>
      <c r="O7" s="459"/>
      <c r="P7" s="459"/>
      <c r="Q7" s="459"/>
      <c r="R7" s="459"/>
    </row>
    <row r="8" spans="1:93" s="1" customFormat="1" ht="60" customHeight="1" x14ac:dyDescent="0.25">
      <c r="A8" s="605" t="s">
        <v>20</v>
      </c>
      <c r="B8" s="605"/>
      <c r="C8" s="605"/>
      <c r="D8" s="605"/>
      <c r="E8" s="605"/>
      <c r="F8" s="605"/>
      <c r="G8" s="605"/>
      <c r="H8" s="605"/>
      <c r="I8" s="605"/>
      <c r="J8" s="605"/>
      <c r="K8" s="605"/>
      <c r="L8" s="605"/>
      <c r="M8" s="605"/>
      <c r="N8" s="605"/>
      <c r="O8" s="605"/>
      <c r="P8" s="605"/>
      <c r="Q8" s="605"/>
      <c r="R8" s="605"/>
    </row>
    <row r="9" spans="1:93" ht="33" customHeight="1" thickBot="1" x14ac:dyDescent="0.3">
      <c r="A9" s="631" t="s">
        <v>237</v>
      </c>
      <c r="B9" s="631"/>
      <c r="C9" s="631"/>
      <c r="D9" s="631"/>
      <c r="E9" s="631"/>
      <c r="F9" s="631"/>
      <c r="G9" s="631"/>
      <c r="H9" s="631"/>
      <c r="I9" s="631"/>
      <c r="J9" s="631"/>
      <c r="K9" s="631"/>
      <c r="L9" s="631"/>
      <c r="M9" s="631"/>
      <c r="N9" s="631"/>
      <c r="O9" s="631"/>
      <c r="P9" s="631"/>
      <c r="Q9" s="631"/>
      <c r="R9" s="631"/>
    </row>
    <row r="10" spans="1:93" ht="33" customHeight="1" x14ac:dyDescent="0.25">
      <c r="A10" s="776" t="s">
        <v>0</v>
      </c>
      <c r="B10" s="779" t="s">
        <v>1</v>
      </c>
      <c r="C10" s="779" t="s">
        <v>6</v>
      </c>
      <c r="D10" s="779" t="s">
        <v>12</v>
      </c>
      <c r="E10" s="775" t="s">
        <v>21</v>
      </c>
      <c r="F10" s="775"/>
      <c r="G10" s="775"/>
      <c r="H10" s="775"/>
      <c r="I10" s="775"/>
      <c r="J10" s="791" t="s">
        <v>32</v>
      </c>
      <c r="K10" s="791" t="s">
        <v>26</v>
      </c>
      <c r="L10" s="627" t="s">
        <v>239</v>
      </c>
      <c r="M10" s="779" t="s">
        <v>23</v>
      </c>
      <c r="N10" s="779"/>
      <c r="O10" s="794" t="s">
        <v>24</v>
      </c>
      <c r="P10" s="795"/>
      <c r="Q10" s="786" t="s">
        <v>25</v>
      </c>
      <c r="R10" s="782" t="s">
        <v>5</v>
      </c>
    </row>
    <row r="11" spans="1:93" ht="15" customHeight="1" x14ac:dyDescent="0.25">
      <c r="A11" s="777"/>
      <c r="B11" s="780"/>
      <c r="C11" s="780"/>
      <c r="D11" s="780"/>
      <c r="E11" s="789" t="s">
        <v>33</v>
      </c>
      <c r="F11" s="780" t="s">
        <v>2</v>
      </c>
      <c r="G11" s="780"/>
      <c r="H11" s="780"/>
      <c r="I11" s="780"/>
      <c r="J11" s="792"/>
      <c r="K11" s="792"/>
      <c r="L11" s="628"/>
      <c r="M11" s="780"/>
      <c r="N11" s="780"/>
      <c r="O11" s="796"/>
      <c r="P11" s="797"/>
      <c r="Q11" s="787"/>
      <c r="R11" s="783"/>
    </row>
    <row r="12" spans="1:93" ht="147.75" customHeight="1" thickBot="1" x14ac:dyDescent="0.3">
      <c r="A12" s="778"/>
      <c r="B12" s="781"/>
      <c r="C12" s="781"/>
      <c r="D12" s="781"/>
      <c r="E12" s="790"/>
      <c r="F12" s="91" t="s">
        <v>8</v>
      </c>
      <c r="G12" s="91" t="s">
        <v>15</v>
      </c>
      <c r="H12" s="91" t="s">
        <v>16</v>
      </c>
      <c r="I12" s="91" t="s">
        <v>17</v>
      </c>
      <c r="J12" s="793"/>
      <c r="K12" s="793"/>
      <c r="L12" s="629"/>
      <c r="M12" s="91" t="s">
        <v>3</v>
      </c>
      <c r="N12" s="91" t="s">
        <v>4</v>
      </c>
      <c r="O12" s="92" t="s">
        <v>3</v>
      </c>
      <c r="P12" s="92" t="s">
        <v>4</v>
      </c>
      <c r="Q12" s="788"/>
      <c r="R12" s="784"/>
    </row>
    <row r="13" spans="1:93" s="66" customFormat="1" ht="30" customHeight="1" thickBot="1" x14ac:dyDescent="0.3">
      <c r="A13" s="860" t="s">
        <v>179</v>
      </c>
      <c r="B13" s="861"/>
      <c r="C13" s="861"/>
      <c r="D13" s="861"/>
      <c r="E13" s="861"/>
      <c r="F13" s="861"/>
      <c r="G13" s="861"/>
      <c r="H13" s="861"/>
      <c r="I13" s="861"/>
      <c r="J13" s="861"/>
      <c r="K13" s="861"/>
      <c r="L13" s="861"/>
      <c r="M13" s="861"/>
      <c r="N13" s="861"/>
      <c r="O13" s="861"/>
      <c r="P13" s="861"/>
      <c r="Q13" s="861"/>
      <c r="R13" s="86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row>
    <row r="14" spans="1:93" s="65" customFormat="1" ht="21" customHeight="1" thickBot="1" x14ac:dyDescent="0.3">
      <c r="A14" s="863" t="s">
        <v>180</v>
      </c>
      <c r="B14" s="864"/>
      <c r="C14" s="864"/>
      <c r="D14" s="864"/>
      <c r="E14" s="864"/>
      <c r="F14" s="864"/>
      <c r="G14" s="864"/>
      <c r="H14" s="864"/>
      <c r="I14" s="864"/>
      <c r="J14" s="864"/>
      <c r="K14" s="864"/>
      <c r="L14" s="864"/>
      <c r="M14" s="864"/>
      <c r="N14" s="864"/>
      <c r="O14" s="864"/>
      <c r="P14" s="864"/>
      <c r="Q14" s="864"/>
      <c r="R14" s="865"/>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row>
    <row r="15" spans="1:93" s="7" customFormat="1" ht="34.5" customHeight="1" thickBot="1" x14ac:dyDescent="0.3">
      <c r="A15" s="866"/>
      <c r="B15" s="868" t="s">
        <v>181</v>
      </c>
      <c r="C15" s="870" t="s">
        <v>280</v>
      </c>
      <c r="D15" s="344">
        <v>50000</v>
      </c>
      <c r="E15" s="425">
        <v>50000</v>
      </c>
      <c r="F15" s="175">
        <v>75</v>
      </c>
      <c r="G15" s="176">
        <v>25</v>
      </c>
      <c r="H15" s="176"/>
      <c r="I15" s="177"/>
      <c r="J15" s="356"/>
      <c r="K15" s="352"/>
      <c r="L15" s="229" t="s">
        <v>182</v>
      </c>
      <c r="M15" s="280">
        <v>2020</v>
      </c>
      <c r="N15" s="281">
        <v>2022</v>
      </c>
      <c r="O15" s="872" t="s">
        <v>292</v>
      </c>
      <c r="P15" s="873"/>
      <c r="Q15" s="182">
        <v>0</v>
      </c>
      <c r="R15" s="879" t="s">
        <v>184</v>
      </c>
    </row>
    <row r="16" spans="1:93" s="7" customFormat="1" ht="39" customHeight="1" thickBot="1" x14ac:dyDescent="0.3">
      <c r="A16" s="867"/>
      <c r="B16" s="869"/>
      <c r="C16" s="871"/>
      <c r="D16" s="101">
        <v>0</v>
      </c>
      <c r="E16" s="357">
        <v>0</v>
      </c>
      <c r="F16" s="183">
        <v>100</v>
      </c>
      <c r="G16" s="111"/>
      <c r="H16" s="111"/>
      <c r="I16" s="113"/>
      <c r="J16" s="357"/>
      <c r="K16" s="353"/>
      <c r="L16" s="230" t="s">
        <v>183</v>
      </c>
      <c r="M16" s="280">
        <v>2020</v>
      </c>
      <c r="N16" s="281">
        <v>2022</v>
      </c>
      <c r="O16" s="184">
        <v>2023</v>
      </c>
      <c r="P16" s="185">
        <v>2026</v>
      </c>
      <c r="Q16" s="115">
        <v>0</v>
      </c>
      <c r="R16" s="880"/>
    </row>
    <row r="17" spans="1:23" ht="44.25" customHeight="1" thickBot="1" x14ac:dyDescent="0.3">
      <c r="A17" s="765">
        <v>15</v>
      </c>
      <c r="B17" s="764" t="s">
        <v>185</v>
      </c>
      <c r="C17" s="766" t="s">
        <v>281</v>
      </c>
      <c r="D17" s="344">
        <v>42000</v>
      </c>
      <c r="E17" s="445">
        <f>D17/7*3</f>
        <v>18000</v>
      </c>
      <c r="F17" s="178">
        <v>100</v>
      </c>
      <c r="G17" s="188"/>
      <c r="H17" s="188"/>
      <c r="I17" s="179"/>
      <c r="J17" s="359"/>
      <c r="K17" s="371"/>
      <c r="L17" s="229" t="s">
        <v>186</v>
      </c>
      <c r="M17" s="712" t="s">
        <v>14</v>
      </c>
      <c r="N17" s="587"/>
      <c r="O17" s="840" t="s">
        <v>14</v>
      </c>
      <c r="P17" s="587"/>
      <c r="Q17" s="441">
        <f>D17-E17</f>
        <v>24000</v>
      </c>
      <c r="R17" s="709" t="s">
        <v>189</v>
      </c>
      <c r="W17" s="8"/>
    </row>
    <row r="18" spans="1:23" ht="57.75" customHeight="1" thickBot="1" x14ac:dyDescent="0.3">
      <c r="A18" s="753"/>
      <c r="B18" s="724"/>
      <c r="C18" s="564"/>
      <c r="D18" s="99">
        <v>7000</v>
      </c>
      <c r="E18" s="382">
        <f>D18/7*3</f>
        <v>3000</v>
      </c>
      <c r="F18" s="100">
        <v>80</v>
      </c>
      <c r="G18" s="195"/>
      <c r="H18" s="195"/>
      <c r="I18" s="196">
        <v>20</v>
      </c>
      <c r="J18" s="361"/>
      <c r="K18" s="373"/>
      <c r="L18" s="231" t="s">
        <v>187</v>
      </c>
      <c r="M18" s="100">
        <v>2020</v>
      </c>
      <c r="N18" s="203">
        <v>2022</v>
      </c>
      <c r="O18" s="232">
        <v>2023</v>
      </c>
      <c r="P18" s="233">
        <v>2026</v>
      </c>
      <c r="Q18" s="441">
        <f t="shared" ref="Q18:Q22" si="0">D18-E18</f>
        <v>4000</v>
      </c>
      <c r="R18" s="710"/>
      <c r="W18" s="8"/>
    </row>
    <row r="19" spans="1:23" ht="51" customHeight="1" thickBot="1" x14ac:dyDescent="0.3">
      <c r="A19" s="822"/>
      <c r="B19" s="836"/>
      <c r="C19" s="599"/>
      <c r="D19" s="99">
        <v>1000</v>
      </c>
      <c r="E19" s="382">
        <f t="shared" ref="E19:E22" si="1">D19/7*3</f>
        <v>428.57142857142856</v>
      </c>
      <c r="F19" s="100">
        <v>100</v>
      </c>
      <c r="G19" s="195"/>
      <c r="H19" s="195"/>
      <c r="I19" s="196"/>
      <c r="J19" s="361"/>
      <c r="K19" s="373"/>
      <c r="L19" s="231" t="s">
        <v>188</v>
      </c>
      <c r="M19" s="100">
        <v>2020</v>
      </c>
      <c r="N19" s="203">
        <v>2022</v>
      </c>
      <c r="O19" s="232">
        <v>2023</v>
      </c>
      <c r="P19" s="233">
        <v>2026</v>
      </c>
      <c r="Q19" s="441">
        <f t="shared" si="0"/>
        <v>571.42857142857144</v>
      </c>
      <c r="R19" s="898"/>
      <c r="W19" s="8"/>
    </row>
    <row r="20" spans="1:23" ht="34.5" customHeight="1" thickBot="1" x14ac:dyDescent="0.3">
      <c r="A20" s="752"/>
      <c r="B20" s="723" t="s">
        <v>190</v>
      </c>
      <c r="C20" s="906" t="s">
        <v>282</v>
      </c>
      <c r="D20" s="101">
        <v>0</v>
      </c>
      <c r="E20" s="382">
        <f t="shared" si="1"/>
        <v>0</v>
      </c>
      <c r="F20" s="102"/>
      <c r="G20" s="112"/>
      <c r="H20" s="112"/>
      <c r="I20" s="192"/>
      <c r="J20" s="360"/>
      <c r="K20" s="372"/>
      <c r="L20" s="230" t="s">
        <v>191</v>
      </c>
      <c r="M20" s="102">
        <v>2020</v>
      </c>
      <c r="N20" s="113">
        <v>2022</v>
      </c>
      <c r="O20" s="855" t="s">
        <v>292</v>
      </c>
      <c r="P20" s="734"/>
      <c r="Q20" s="441">
        <f t="shared" si="0"/>
        <v>0</v>
      </c>
      <c r="R20" s="876" t="s">
        <v>189</v>
      </c>
      <c r="W20" s="8"/>
    </row>
    <row r="21" spans="1:23" ht="34.5" customHeight="1" thickBot="1" x14ac:dyDescent="0.3">
      <c r="A21" s="753"/>
      <c r="B21" s="724"/>
      <c r="C21" s="907"/>
      <c r="D21" s="101">
        <v>1000</v>
      </c>
      <c r="E21" s="382">
        <f t="shared" si="1"/>
        <v>428.57142857142856</v>
      </c>
      <c r="F21" s="282">
        <v>100</v>
      </c>
      <c r="G21" s="112"/>
      <c r="H21" s="112"/>
      <c r="I21" s="283"/>
      <c r="J21" s="360"/>
      <c r="K21" s="372"/>
      <c r="L21" s="230" t="s">
        <v>192</v>
      </c>
      <c r="M21" s="282">
        <v>2020</v>
      </c>
      <c r="N21" s="113">
        <v>2022</v>
      </c>
      <c r="O21" s="184">
        <v>2023</v>
      </c>
      <c r="P21" s="234">
        <v>2026</v>
      </c>
      <c r="Q21" s="441">
        <f t="shared" si="0"/>
        <v>571.42857142857144</v>
      </c>
      <c r="R21" s="710"/>
      <c r="W21" s="8"/>
    </row>
    <row r="22" spans="1:23" ht="33.75" customHeight="1" x14ac:dyDescent="0.25">
      <c r="A22" s="822"/>
      <c r="B22" s="725"/>
      <c r="C22" s="908"/>
      <c r="D22" s="101">
        <v>2100</v>
      </c>
      <c r="E22" s="382">
        <f t="shared" si="1"/>
        <v>900</v>
      </c>
      <c r="F22" s="102">
        <v>100</v>
      </c>
      <c r="G22" s="112"/>
      <c r="H22" s="112"/>
      <c r="I22" s="192"/>
      <c r="J22" s="360"/>
      <c r="K22" s="372"/>
      <c r="L22" s="230" t="s">
        <v>193</v>
      </c>
      <c r="M22" s="282">
        <v>2020</v>
      </c>
      <c r="N22" s="113">
        <v>2022</v>
      </c>
      <c r="O22" s="184">
        <v>2023</v>
      </c>
      <c r="P22" s="234">
        <v>2026</v>
      </c>
      <c r="Q22" s="441">
        <f t="shared" si="0"/>
        <v>1200</v>
      </c>
      <c r="R22" s="877"/>
      <c r="W22" s="8"/>
    </row>
    <row r="23" spans="1:23" ht="23.25" customHeight="1" x14ac:dyDescent="0.25">
      <c r="A23" s="83"/>
      <c r="B23" s="889" t="s">
        <v>194</v>
      </c>
      <c r="C23" s="896"/>
      <c r="D23" s="896"/>
      <c r="E23" s="896"/>
      <c r="F23" s="896"/>
      <c r="G23" s="896"/>
      <c r="H23" s="896"/>
      <c r="I23" s="896"/>
      <c r="J23" s="896"/>
      <c r="K23" s="896"/>
      <c r="L23" s="896"/>
      <c r="M23" s="896"/>
      <c r="N23" s="896"/>
      <c r="O23" s="896"/>
      <c r="P23" s="896"/>
      <c r="Q23" s="896"/>
      <c r="R23" s="897"/>
      <c r="W23" s="8"/>
    </row>
    <row r="24" spans="1:23" ht="39" customHeight="1" x14ac:dyDescent="0.25">
      <c r="A24" s="640"/>
      <c r="B24" s="569" t="s">
        <v>195</v>
      </c>
      <c r="C24" s="571" t="s">
        <v>283</v>
      </c>
      <c r="D24" s="235">
        <v>0</v>
      </c>
      <c r="E24" s="384">
        <v>0</v>
      </c>
      <c r="F24" s="103"/>
      <c r="G24" s="236"/>
      <c r="H24" s="236"/>
      <c r="I24" s="237"/>
      <c r="J24" s="354"/>
      <c r="K24" s="394"/>
      <c r="L24" s="94" t="s">
        <v>196</v>
      </c>
      <c r="M24" s="593" t="s">
        <v>72</v>
      </c>
      <c r="N24" s="594"/>
      <c r="O24" s="595" t="s">
        <v>72</v>
      </c>
      <c r="P24" s="594"/>
      <c r="Q24" s="446">
        <v>0</v>
      </c>
      <c r="R24" s="566" t="s">
        <v>200</v>
      </c>
      <c r="W24" s="8"/>
    </row>
    <row r="25" spans="1:23" ht="39" customHeight="1" x14ac:dyDescent="0.25">
      <c r="A25" s="640"/>
      <c r="B25" s="570"/>
      <c r="C25" s="572"/>
      <c r="D25" s="235">
        <v>3500</v>
      </c>
      <c r="E25" s="384">
        <f>D25/7*3</f>
        <v>1500</v>
      </c>
      <c r="F25" s="103">
        <v>50</v>
      </c>
      <c r="G25" s="236"/>
      <c r="H25" s="236"/>
      <c r="I25" s="237">
        <v>50</v>
      </c>
      <c r="J25" s="354"/>
      <c r="K25" s="394"/>
      <c r="L25" s="94" t="s">
        <v>197</v>
      </c>
      <c r="M25" s="103">
        <v>2020</v>
      </c>
      <c r="N25" s="104">
        <v>2022</v>
      </c>
      <c r="O25" s="105">
        <v>2023</v>
      </c>
      <c r="P25" s="238">
        <v>2026</v>
      </c>
      <c r="Q25" s="446">
        <f>D25-E25</f>
        <v>2000</v>
      </c>
      <c r="R25" s="539"/>
      <c r="W25" s="8"/>
    </row>
    <row r="26" spans="1:23" ht="39" customHeight="1" x14ac:dyDescent="0.25">
      <c r="A26" s="640"/>
      <c r="B26" s="570"/>
      <c r="C26" s="572"/>
      <c r="D26" s="235">
        <v>1050</v>
      </c>
      <c r="E26" s="384">
        <f>D26/7*3</f>
        <v>450</v>
      </c>
      <c r="F26" s="103">
        <v>100</v>
      </c>
      <c r="G26" s="236"/>
      <c r="H26" s="236"/>
      <c r="I26" s="237"/>
      <c r="J26" s="354"/>
      <c r="K26" s="394"/>
      <c r="L26" s="94" t="s">
        <v>198</v>
      </c>
      <c r="M26" s="103">
        <v>2020</v>
      </c>
      <c r="N26" s="274">
        <v>2022</v>
      </c>
      <c r="O26" s="105">
        <v>2023</v>
      </c>
      <c r="P26" s="288">
        <v>2026</v>
      </c>
      <c r="Q26" s="446">
        <f>D26-E26</f>
        <v>600</v>
      </c>
      <c r="R26" s="539"/>
      <c r="W26" s="8"/>
    </row>
    <row r="27" spans="1:23" ht="39" customHeight="1" x14ac:dyDescent="0.25">
      <c r="A27" s="641"/>
      <c r="B27" s="570"/>
      <c r="C27" s="899"/>
      <c r="D27" s="235">
        <v>0</v>
      </c>
      <c r="E27" s="384">
        <v>0</v>
      </c>
      <c r="F27" s="103"/>
      <c r="G27" s="236"/>
      <c r="H27" s="236"/>
      <c r="I27" s="237"/>
      <c r="J27" s="354"/>
      <c r="K27" s="394"/>
      <c r="L27" s="94" t="s">
        <v>199</v>
      </c>
      <c r="M27" s="103">
        <v>2020</v>
      </c>
      <c r="N27" s="274">
        <v>2022</v>
      </c>
      <c r="O27" s="105">
        <v>2023</v>
      </c>
      <c r="P27" s="288">
        <v>2026</v>
      </c>
      <c r="Q27" s="447">
        <v>0</v>
      </c>
      <c r="R27" s="539"/>
      <c r="W27" s="8"/>
    </row>
    <row r="28" spans="1:23" ht="24.75" customHeight="1" x14ac:dyDescent="0.25">
      <c r="A28" s="83"/>
      <c r="B28" s="886" t="s">
        <v>201</v>
      </c>
      <c r="C28" s="887"/>
      <c r="D28" s="887"/>
      <c r="E28" s="887"/>
      <c r="F28" s="887"/>
      <c r="G28" s="887"/>
      <c r="H28" s="887"/>
      <c r="I28" s="887"/>
      <c r="J28" s="887"/>
      <c r="K28" s="887"/>
      <c r="L28" s="887"/>
      <c r="M28" s="887"/>
      <c r="N28" s="887"/>
      <c r="O28" s="887"/>
      <c r="P28" s="887"/>
      <c r="Q28" s="887"/>
      <c r="R28" s="897"/>
      <c r="W28" s="8"/>
    </row>
    <row r="29" spans="1:23" ht="26.25" customHeight="1" x14ac:dyDescent="0.25">
      <c r="A29" s="84"/>
      <c r="B29" s="889" t="s">
        <v>202</v>
      </c>
      <c r="C29" s="896"/>
      <c r="D29" s="896"/>
      <c r="E29" s="896"/>
      <c r="F29" s="896"/>
      <c r="G29" s="896"/>
      <c r="H29" s="896"/>
      <c r="I29" s="896"/>
      <c r="J29" s="896"/>
      <c r="K29" s="896"/>
      <c r="L29" s="896"/>
      <c r="M29" s="896"/>
      <c r="N29" s="896"/>
      <c r="O29" s="896"/>
      <c r="P29" s="896"/>
      <c r="Q29" s="896"/>
      <c r="R29" s="897"/>
      <c r="W29" s="8"/>
    </row>
    <row r="30" spans="1:23" ht="50.25" customHeight="1" x14ac:dyDescent="0.25">
      <c r="A30" s="642"/>
      <c r="B30" s="569" t="s">
        <v>203</v>
      </c>
      <c r="C30" s="571" t="s">
        <v>284</v>
      </c>
      <c r="D30" s="235">
        <v>1800</v>
      </c>
      <c r="E30" s="384">
        <v>1800</v>
      </c>
      <c r="F30" s="103">
        <v>100</v>
      </c>
      <c r="G30" s="236"/>
      <c r="H30" s="236"/>
      <c r="I30" s="237"/>
      <c r="J30" s="354"/>
      <c r="K30" s="394"/>
      <c r="L30" s="94" t="s">
        <v>204</v>
      </c>
      <c r="M30" s="103">
        <v>2020</v>
      </c>
      <c r="N30" s="104">
        <v>2022</v>
      </c>
      <c r="O30" s="595" t="s">
        <v>292</v>
      </c>
      <c r="P30" s="901"/>
      <c r="Q30" s="448">
        <v>0</v>
      </c>
      <c r="R30" s="900" t="s">
        <v>211</v>
      </c>
      <c r="W30" s="8"/>
    </row>
    <row r="31" spans="1:23" ht="41.25" customHeight="1" x14ac:dyDescent="0.25">
      <c r="A31" s="561"/>
      <c r="B31" s="558"/>
      <c r="C31" s="572"/>
      <c r="D31" s="285">
        <v>2000</v>
      </c>
      <c r="E31" s="384">
        <v>2000</v>
      </c>
      <c r="F31" s="103">
        <v>50</v>
      </c>
      <c r="G31" s="236"/>
      <c r="H31" s="236"/>
      <c r="I31" s="237">
        <v>50</v>
      </c>
      <c r="J31" s="354"/>
      <c r="K31" s="394"/>
      <c r="L31" s="94" t="s">
        <v>205</v>
      </c>
      <c r="M31" s="103">
        <v>2020</v>
      </c>
      <c r="N31" s="274">
        <v>2022</v>
      </c>
      <c r="O31" s="595" t="s">
        <v>292</v>
      </c>
      <c r="P31" s="901"/>
      <c r="Q31" s="448">
        <v>0</v>
      </c>
      <c r="R31" s="640"/>
      <c r="W31" s="8"/>
    </row>
    <row r="32" spans="1:23" ht="37.5" customHeight="1" x14ac:dyDescent="0.25">
      <c r="A32" s="561"/>
      <c r="B32" s="558"/>
      <c r="C32" s="572"/>
      <c r="D32" s="285">
        <v>7000</v>
      </c>
      <c r="E32" s="384">
        <f>D32/7*3</f>
        <v>3000</v>
      </c>
      <c r="F32" s="103">
        <v>100</v>
      </c>
      <c r="G32" s="236"/>
      <c r="H32" s="236"/>
      <c r="I32" s="237"/>
      <c r="J32" s="354"/>
      <c r="K32" s="394"/>
      <c r="L32" s="94" t="s">
        <v>206</v>
      </c>
      <c r="M32" s="593" t="s">
        <v>72</v>
      </c>
      <c r="N32" s="594"/>
      <c r="O32" s="595" t="s">
        <v>72</v>
      </c>
      <c r="P32" s="594"/>
      <c r="Q32" s="448">
        <f>D32-E32</f>
        <v>4000</v>
      </c>
      <c r="R32" s="640"/>
      <c r="W32" s="8"/>
    </row>
    <row r="33" spans="1:23" ht="63.75" customHeight="1" x14ac:dyDescent="0.25">
      <c r="A33" s="561"/>
      <c r="B33" s="558"/>
      <c r="C33" s="572"/>
      <c r="D33" s="285">
        <v>0</v>
      </c>
      <c r="E33" s="384">
        <f t="shared" ref="E33:E34" si="2">D33/7*3</f>
        <v>0</v>
      </c>
      <c r="F33" s="103"/>
      <c r="G33" s="236"/>
      <c r="H33" s="236"/>
      <c r="I33" s="237"/>
      <c r="J33" s="354"/>
      <c r="K33" s="394"/>
      <c r="L33" s="94" t="s">
        <v>207</v>
      </c>
      <c r="M33" s="593" t="s">
        <v>72</v>
      </c>
      <c r="N33" s="594"/>
      <c r="O33" s="595" t="s">
        <v>72</v>
      </c>
      <c r="P33" s="594"/>
      <c r="Q33" s="448">
        <f t="shared" ref="Q33:Q41" si="3">D33-E33</f>
        <v>0</v>
      </c>
      <c r="R33" s="640"/>
      <c r="W33" s="8"/>
    </row>
    <row r="34" spans="1:23" ht="33" customHeight="1" x14ac:dyDescent="0.25">
      <c r="A34" s="561"/>
      <c r="B34" s="558"/>
      <c r="C34" s="572"/>
      <c r="D34" s="285">
        <v>700</v>
      </c>
      <c r="E34" s="384">
        <f t="shared" si="2"/>
        <v>300</v>
      </c>
      <c r="F34" s="103">
        <v>100</v>
      </c>
      <c r="G34" s="236"/>
      <c r="H34" s="236"/>
      <c r="I34" s="237"/>
      <c r="J34" s="354"/>
      <c r="K34" s="394"/>
      <c r="L34" s="94" t="s">
        <v>208</v>
      </c>
      <c r="M34" s="103">
        <v>2020</v>
      </c>
      <c r="N34" s="274">
        <v>2022</v>
      </c>
      <c r="O34" s="105">
        <v>2023</v>
      </c>
      <c r="P34" s="288">
        <v>2026</v>
      </c>
      <c r="Q34" s="448">
        <f t="shared" si="3"/>
        <v>400</v>
      </c>
      <c r="R34" s="640"/>
      <c r="W34" s="8"/>
    </row>
    <row r="35" spans="1:23" ht="40.5" customHeight="1" x14ac:dyDescent="0.25">
      <c r="A35" s="561"/>
      <c r="B35" s="558"/>
      <c r="C35" s="572"/>
      <c r="D35" s="285">
        <v>700</v>
      </c>
      <c r="E35" s="384">
        <f>D35/7*3</f>
        <v>300</v>
      </c>
      <c r="F35" s="103">
        <v>100</v>
      </c>
      <c r="G35" s="236"/>
      <c r="H35" s="236"/>
      <c r="I35" s="237"/>
      <c r="J35" s="354"/>
      <c r="K35" s="394"/>
      <c r="L35" s="94" t="s">
        <v>209</v>
      </c>
      <c r="M35" s="103">
        <v>2020</v>
      </c>
      <c r="N35" s="274">
        <v>2022</v>
      </c>
      <c r="O35" s="105">
        <v>2023</v>
      </c>
      <c r="P35" s="288">
        <v>2026</v>
      </c>
      <c r="Q35" s="448">
        <f t="shared" si="3"/>
        <v>400</v>
      </c>
      <c r="R35" s="640"/>
      <c r="W35" s="8"/>
    </row>
    <row r="36" spans="1:23" ht="40.5" customHeight="1" x14ac:dyDescent="0.25">
      <c r="A36" s="660"/>
      <c r="B36" s="577"/>
      <c r="C36" s="899"/>
      <c r="D36" s="235">
        <v>350</v>
      </c>
      <c r="E36" s="384">
        <f>D36/7*3</f>
        <v>150</v>
      </c>
      <c r="F36" s="103">
        <v>100</v>
      </c>
      <c r="G36" s="236"/>
      <c r="H36" s="236"/>
      <c r="I36" s="237"/>
      <c r="J36" s="354"/>
      <c r="K36" s="394"/>
      <c r="L36" s="94" t="s">
        <v>210</v>
      </c>
      <c r="M36" s="103">
        <v>2020</v>
      </c>
      <c r="N36" s="274">
        <v>2022</v>
      </c>
      <c r="O36" s="105">
        <v>2023</v>
      </c>
      <c r="P36" s="288">
        <v>2026</v>
      </c>
      <c r="Q36" s="448">
        <f t="shared" si="3"/>
        <v>200</v>
      </c>
      <c r="R36" s="641"/>
      <c r="W36" s="8"/>
    </row>
    <row r="37" spans="1:23" ht="32.25" customHeight="1" x14ac:dyDescent="0.25">
      <c r="A37" s="642"/>
      <c r="B37" s="569" t="s">
        <v>212</v>
      </c>
      <c r="C37" s="571" t="s">
        <v>285</v>
      </c>
      <c r="D37" s="285">
        <v>3600</v>
      </c>
      <c r="E37" s="385">
        <v>3600</v>
      </c>
      <c r="F37" s="286">
        <v>100</v>
      </c>
      <c r="G37" s="272"/>
      <c r="H37" s="272"/>
      <c r="I37" s="274"/>
      <c r="J37" s="345"/>
      <c r="K37" s="345"/>
      <c r="L37" s="94" t="s">
        <v>213</v>
      </c>
      <c r="M37" s="286">
        <v>2020</v>
      </c>
      <c r="N37" s="274">
        <v>2022</v>
      </c>
      <c r="O37" s="595" t="s">
        <v>292</v>
      </c>
      <c r="P37" s="901"/>
      <c r="Q37" s="448">
        <f t="shared" si="3"/>
        <v>0</v>
      </c>
      <c r="R37" s="900" t="s">
        <v>217</v>
      </c>
      <c r="W37" s="8"/>
    </row>
    <row r="38" spans="1:23" ht="27.75" customHeight="1" x14ac:dyDescent="0.25">
      <c r="A38" s="561"/>
      <c r="B38" s="558"/>
      <c r="C38" s="564"/>
      <c r="D38" s="285">
        <v>500</v>
      </c>
      <c r="E38" s="385">
        <v>500</v>
      </c>
      <c r="F38" s="286">
        <v>50</v>
      </c>
      <c r="G38" s="272"/>
      <c r="H38" s="272"/>
      <c r="I38" s="274">
        <v>50</v>
      </c>
      <c r="J38" s="345"/>
      <c r="K38" s="345"/>
      <c r="L38" s="96" t="s">
        <v>214</v>
      </c>
      <c r="M38" s="286">
        <v>2020</v>
      </c>
      <c r="N38" s="274">
        <v>2022</v>
      </c>
      <c r="O38" s="595" t="s">
        <v>292</v>
      </c>
      <c r="P38" s="901"/>
      <c r="Q38" s="448">
        <f t="shared" si="3"/>
        <v>0</v>
      </c>
      <c r="R38" s="561"/>
      <c r="W38" s="8"/>
    </row>
    <row r="39" spans="1:23" ht="55.5" customHeight="1" x14ac:dyDescent="0.25">
      <c r="A39" s="561"/>
      <c r="B39" s="558"/>
      <c r="C39" s="564"/>
      <c r="D39" s="285">
        <v>1500</v>
      </c>
      <c r="E39" s="386">
        <v>1500</v>
      </c>
      <c r="F39" s="286">
        <v>50</v>
      </c>
      <c r="G39" s="272"/>
      <c r="H39" s="272"/>
      <c r="I39" s="274">
        <v>50</v>
      </c>
      <c r="J39" s="355"/>
      <c r="K39" s="345"/>
      <c r="L39" s="96" t="s">
        <v>215</v>
      </c>
      <c r="M39" s="286">
        <v>2020</v>
      </c>
      <c r="N39" s="274">
        <v>2022</v>
      </c>
      <c r="O39" s="595" t="s">
        <v>292</v>
      </c>
      <c r="P39" s="901"/>
      <c r="Q39" s="448">
        <f t="shared" si="3"/>
        <v>0</v>
      </c>
      <c r="R39" s="561"/>
      <c r="W39" s="8"/>
    </row>
    <row r="40" spans="1:23" ht="40.5" customHeight="1" x14ac:dyDescent="0.25">
      <c r="A40" s="660"/>
      <c r="B40" s="577"/>
      <c r="C40" s="599"/>
      <c r="D40" s="235">
        <v>350</v>
      </c>
      <c r="E40" s="384">
        <v>350</v>
      </c>
      <c r="F40" s="103">
        <v>100</v>
      </c>
      <c r="G40" s="236"/>
      <c r="H40" s="236"/>
      <c r="I40" s="237"/>
      <c r="J40" s="354"/>
      <c r="K40" s="394"/>
      <c r="L40" s="94" t="s">
        <v>216</v>
      </c>
      <c r="M40" s="426">
        <v>2020</v>
      </c>
      <c r="N40" s="274">
        <v>2022</v>
      </c>
      <c r="O40" s="595" t="s">
        <v>292</v>
      </c>
      <c r="P40" s="901"/>
      <c r="Q40" s="448">
        <f t="shared" si="3"/>
        <v>0</v>
      </c>
      <c r="R40" s="660"/>
      <c r="W40" s="8"/>
    </row>
    <row r="41" spans="1:23" ht="80.25" customHeight="1" x14ac:dyDescent="0.25">
      <c r="A41" s="239"/>
      <c r="B41" s="276" t="s">
        <v>218</v>
      </c>
      <c r="C41" s="276" t="s">
        <v>286</v>
      </c>
      <c r="D41" s="240">
        <v>5000</v>
      </c>
      <c r="E41" s="387">
        <v>5000</v>
      </c>
      <c r="F41" s="340">
        <v>100</v>
      </c>
      <c r="G41" s="236"/>
      <c r="H41" s="236"/>
      <c r="I41" s="141"/>
      <c r="J41" s="141"/>
      <c r="K41" s="354"/>
      <c r="L41" s="341" t="s">
        <v>219</v>
      </c>
      <c r="M41" s="340">
        <v>2020</v>
      </c>
      <c r="N41" s="152">
        <v>2022</v>
      </c>
      <c r="O41" s="595" t="s">
        <v>292</v>
      </c>
      <c r="P41" s="901"/>
      <c r="Q41" s="448">
        <f t="shared" si="3"/>
        <v>0</v>
      </c>
      <c r="R41" s="322" t="s">
        <v>220</v>
      </c>
      <c r="W41" s="8"/>
    </row>
    <row r="42" spans="1:23" ht="28.5" customHeight="1" x14ac:dyDescent="0.25">
      <c r="A42" s="85"/>
      <c r="B42" s="881" t="s">
        <v>221</v>
      </c>
      <c r="C42" s="882"/>
      <c r="D42" s="882"/>
      <c r="E42" s="882"/>
      <c r="F42" s="882"/>
      <c r="G42" s="882"/>
      <c r="H42" s="882"/>
      <c r="I42" s="882"/>
      <c r="J42" s="882"/>
      <c r="K42" s="882"/>
      <c r="L42" s="882"/>
      <c r="M42" s="882"/>
      <c r="N42" s="882"/>
      <c r="O42" s="882"/>
      <c r="P42" s="882"/>
      <c r="Q42" s="882"/>
      <c r="R42" s="883"/>
      <c r="W42" s="8"/>
    </row>
    <row r="43" spans="1:23" ht="45" customHeight="1" x14ac:dyDescent="0.25">
      <c r="A43" s="895" t="s">
        <v>18</v>
      </c>
      <c r="B43" s="884" t="s">
        <v>222</v>
      </c>
      <c r="C43" s="902" t="s">
        <v>287</v>
      </c>
      <c r="D43" s="99">
        <v>300</v>
      </c>
      <c r="E43" s="382">
        <v>300</v>
      </c>
      <c r="F43" s="100">
        <v>100</v>
      </c>
      <c r="G43" s="50"/>
      <c r="H43" s="50"/>
      <c r="I43" s="51"/>
      <c r="J43" s="395"/>
      <c r="K43" s="396"/>
      <c r="L43" s="94" t="s">
        <v>223</v>
      </c>
      <c r="M43" s="107">
        <v>2020</v>
      </c>
      <c r="N43" s="342">
        <v>2022</v>
      </c>
      <c r="O43" s="856" t="s">
        <v>292</v>
      </c>
      <c r="P43" s="857"/>
      <c r="Q43" s="447">
        <v>0</v>
      </c>
      <c r="R43" s="566" t="s">
        <v>220</v>
      </c>
      <c r="W43" s="8"/>
    </row>
    <row r="44" spans="1:23" ht="51" customHeight="1" x14ac:dyDescent="0.25">
      <c r="A44" s="561"/>
      <c r="B44" s="885"/>
      <c r="C44" s="564"/>
      <c r="D44" s="101">
        <v>300</v>
      </c>
      <c r="E44" s="383">
        <v>300</v>
      </c>
      <c r="F44" s="102">
        <v>100</v>
      </c>
      <c r="G44" s="17"/>
      <c r="H44" s="17"/>
      <c r="I44" s="40"/>
      <c r="J44" s="397"/>
      <c r="K44" s="398"/>
      <c r="L44" s="95" t="s">
        <v>224</v>
      </c>
      <c r="M44" s="107">
        <v>2020</v>
      </c>
      <c r="N44" s="342">
        <v>2022</v>
      </c>
      <c r="O44" s="856" t="s">
        <v>292</v>
      </c>
      <c r="P44" s="857"/>
      <c r="Q44" s="446">
        <v>0</v>
      </c>
      <c r="R44" s="539"/>
      <c r="W44" s="8"/>
    </row>
    <row r="45" spans="1:23" ht="36.75" customHeight="1" x14ac:dyDescent="0.25">
      <c r="A45" s="660"/>
      <c r="B45" s="885"/>
      <c r="C45" s="599"/>
      <c r="D45" s="99">
        <v>0</v>
      </c>
      <c r="E45" s="382">
        <v>0</v>
      </c>
      <c r="F45" s="100"/>
      <c r="G45" s="50"/>
      <c r="H45" s="50"/>
      <c r="I45" s="51"/>
      <c r="J45" s="399"/>
      <c r="K45" s="396"/>
      <c r="L45" s="96" t="s">
        <v>225</v>
      </c>
      <c r="M45" s="858" t="s">
        <v>72</v>
      </c>
      <c r="N45" s="859"/>
      <c r="O45" s="858" t="s">
        <v>72</v>
      </c>
      <c r="P45" s="859"/>
      <c r="Q45" s="447">
        <v>0</v>
      </c>
      <c r="R45" s="539"/>
      <c r="W45" s="8"/>
    </row>
    <row r="46" spans="1:23" ht="55.5" customHeight="1" x14ac:dyDescent="0.25">
      <c r="A46" s="878"/>
      <c r="B46" s="904" t="s">
        <v>226</v>
      </c>
      <c r="C46" s="902" t="s">
        <v>288</v>
      </c>
      <c r="D46" s="41">
        <v>1050</v>
      </c>
      <c r="E46" s="388">
        <v>1050</v>
      </c>
      <c r="F46" s="77">
        <v>50</v>
      </c>
      <c r="G46" s="17"/>
      <c r="H46" s="17"/>
      <c r="I46" s="78">
        <v>50</v>
      </c>
      <c r="J46" s="397"/>
      <c r="K46" s="398"/>
      <c r="L46" s="97" t="s">
        <v>382</v>
      </c>
      <c r="M46" s="107">
        <v>2020</v>
      </c>
      <c r="N46" s="342">
        <v>2022</v>
      </c>
      <c r="O46" s="856" t="s">
        <v>292</v>
      </c>
      <c r="P46" s="857"/>
      <c r="Q46" s="446">
        <v>0</v>
      </c>
      <c r="R46" s="893" t="s">
        <v>220</v>
      </c>
      <c r="W46" s="8"/>
    </row>
    <row r="47" spans="1:23" ht="50.25" customHeight="1" x14ac:dyDescent="0.25">
      <c r="A47" s="874"/>
      <c r="B47" s="905"/>
      <c r="C47" s="903"/>
      <c r="D47" s="48">
        <v>2100</v>
      </c>
      <c r="E47" s="389">
        <f>D47/7*3</f>
        <v>900</v>
      </c>
      <c r="F47" s="49">
        <v>100</v>
      </c>
      <c r="G47" s="50"/>
      <c r="H47" s="50"/>
      <c r="I47" s="51"/>
      <c r="J47" s="399"/>
      <c r="K47" s="396"/>
      <c r="L47" s="96" t="s">
        <v>227</v>
      </c>
      <c r="M47" s="103">
        <v>2020</v>
      </c>
      <c r="N47" s="104">
        <v>2022</v>
      </c>
      <c r="O47" s="105">
        <v>2023</v>
      </c>
      <c r="P47" s="106">
        <v>2026</v>
      </c>
      <c r="Q47" s="447">
        <f>D47-E47</f>
        <v>1200</v>
      </c>
      <c r="R47" s="567"/>
      <c r="W47" s="8"/>
    </row>
    <row r="48" spans="1:23" s="8" customFormat="1" ht="28.5" customHeight="1" x14ac:dyDescent="0.25">
      <c r="A48" s="83"/>
      <c r="B48" s="886" t="s">
        <v>228</v>
      </c>
      <c r="C48" s="887"/>
      <c r="D48" s="887"/>
      <c r="E48" s="887"/>
      <c r="F48" s="887"/>
      <c r="G48" s="887"/>
      <c r="H48" s="887"/>
      <c r="I48" s="887"/>
      <c r="J48" s="887"/>
      <c r="K48" s="887"/>
      <c r="L48" s="887"/>
      <c r="M48" s="887"/>
      <c r="N48" s="887"/>
      <c r="O48" s="887"/>
      <c r="P48" s="887"/>
      <c r="Q48" s="887"/>
      <c r="R48" s="888"/>
    </row>
    <row r="49" spans="1:18" s="8" customFormat="1" ht="27" customHeight="1" x14ac:dyDescent="0.25">
      <c r="A49" s="83"/>
      <c r="B49" s="889" t="s">
        <v>229</v>
      </c>
      <c r="C49" s="890"/>
      <c r="D49" s="890"/>
      <c r="E49" s="890"/>
      <c r="F49" s="890"/>
      <c r="G49" s="890"/>
      <c r="H49" s="890"/>
      <c r="I49" s="890"/>
      <c r="J49" s="890"/>
      <c r="K49" s="890"/>
      <c r="L49" s="890"/>
      <c r="M49" s="890"/>
      <c r="N49" s="890"/>
      <c r="O49" s="890"/>
      <c r="P49" s="890"/>
      <c r="Q49" s="890"/>
      <c r="R49" s="891"/>
    </row>
    <row r="50" spans="1:18" s="8" customFormat="1" ht="54.75" customHeight="1" x14ac:dyDescent="0.25">
      <c r="A50" s="874"/>
      <c r="B50" s="569" t="s">
        <v>230</v>
      </c>
      <c r="C50" s="894" t="s">
        <v>289</v>
      </c>
      <c r="D50" s="101">
        <v>7000</v>
      </c>
      <c r="E50" s="390">
        <f>D50/7*3</f>
        <v>3000</v>
      </c>
      <c r="F50" s="110">
        <v>100</v>
      </c>
      <c r="G50" s="111"/>
      <c r="H50" s="112"/>
      <c r="I50" s="113"/>
      <c r="J50" s="357"/>
      <c r="K50" s="353"/>
      <c r="L50" s="116" t="s">
        <v>383</v>
      </c>
      <c r="M50" s="102">
        <v>2020</v>
      </c>
      <c r="N50" s="113">
        <v>2022</v>
      </c>
      <c r="O50" s="200">
        <v>2023</v>
      </c>
      <c r="P50" s="114">
        <v>2026</v>
      </c>
      <c r="Q50" s="449">
        <f>D50-E50</f>
        <v>4000</v>
      </c>
      <c r="R50" s="876" t="s">
        <v>233</v>
      </c>
    </row>
    <row r="51" spans="1:18" s="8" customFormat="1" ht="36" customHeight="1" x14ac:dyDescent="0.25">
      <c r="A51" s="874"/>
      <c r="B51" s="575"/>
      <c r="C51" s="564"/>
      <c r="D51" s="101">
        <v>3000</v>
      </c>
      <c r="E51" s="391">
        <v>3000</v>
      </c>
      <c r="F51" s="110">
        <v>100</v>
      </c>
      <c r="G51" s="111"/>
      <c r="H51" s="112"/>
      <c r="I51" s="113"/>
      <c r="J51" s="357"/>
      <c r="K51" s="353"/>
      <c r="L51" s="116" t="s">
        <v>231</v>
      </c>
      <c r="M51" s="102">
        <v>2020</v>
      </c>
      <c r="N51" s="113">
        <v>2022</v>
      </c>
      <c r="O51" s="855" t="s">
        <v>292</v>
      </c>
      <c r="P51" s="734"/>
      <c r="Q51" s="115">
        <v>0</v>
      </c>
      <c r="R51" s="710"/>
    </row>
    <row r="52" spans="1:18" s="8" customFormat="1" ht="51" customHeight="1" x14ac:dyDescent="0.25">
      <c r="A52" s="875"/>
      <c r="B52" s="576"/>
      <c r="C52" s="599"/>
      <c r="D52" s="101">
        <v>0</v>
      </c>
      <c r="E52" s="383">
        <v>0</v>
      </c>
      <c r="F52" s="110"/>
      <c r="G52" s="111"/>
      <c r="H52" s="112"/>
      <c r="I52" s="113"/>
      <c r="J52" s="357"/>
      <c r="K52" s="353"/>
      <c r="L52" s="116" t="s">
        <v>232</v>
      </c>
      <c r="M52" s="892" t="s">
        <v>72</v>
      </c>
      <c r="N52" s="594"/>
      <c r="O52" s="855" t="s">
        <v>72</v>
      </c>
      <c r="P52" s="594"/>
      <c r="Q52" s="115">
        <v>0</v>
      </c>
      <c r="R52" s="877"/>
    </row>
    <row r="53" spans="1:18" ht="84.75" customHeight="1" thickBot="1" x14ac:dyDescent="0.3">
      <c r="A53" s="275"/>
      <c r="B53" s="276" t="s">
        <v>234</v>
      </c>
      <c r="C53" s="277" t="s">
        <v>290</v>
      </c>
      <c r="D53" s="403">
        <v>3000</v>
      </c>
      <c r="E53" s="391">
        <v>3000</v>
      </c>
      <c r="F53" s="404">
        <v>100</v>
      </c>
      <c r="G53" s="241"/>
      <c r="H53" s="241"/>
      <c r="I53" s="242"/>
      <c r="J53" s="400"/>
      <c r="K53" s="343"/>
      <c r="L53" s="95" t="s">
        <v>235</v>
      </c>
      <c r="M53" s="107">
        <v>2020</v>
      </c>
      <c r="N53" s="142">
        <v>2022</v>
      </c>
      <c r="O53" s="856" t="s">
        <v>292</v>
      </c>
      <c r="P53" s="857"/>
      <c r="Q53" s="115">
        <v>0</v>
      </c>
      <c r="R53" s="278" t="s">
        <v>236</v>
      </c>
    </row>
    <row r="54" spans="1:18" s="13" customFormat="1" ht="47.25" x14ac:dyDescent="0.25">
      <c r="C54" s="14"/>
      <c r="D54" s="67" t="s">
        <v>34</v>
      </c>
      <c r="E54" s="392" t="s">
        <v>28</v>
      </c>
      <c r="I54" s="14"/>
      <c r="J54" s="393"/>
      <c r="K54" s="393"/>
      <c r="O54" s="15"/>
      <c r="P54" s="15"/>
      <c r="Q54" s="68" t="s">
        <v>35</v>
      </c>
      <c r="R54" s="69"/>
    </row>
    <row r="55" spans="1:18" s="13" customFormat="1" ht="30" customHeight="1" x14ac:dyDescent="0.25">
      <c r="C55" s="14"/>
      <c r="D55" s="450">
        <f>D50+D22+D21+D19+D18+D17+D15+D53+D51+D47+D46+D44+D43+D41+D40+D39+D38+D37+D36+D35+D34+D32+D31+D30+D26+D25</f>
        <v>147900</v>
      </c>
      <c r="E55" s="451">
        <f>SUM(E50:E53,E43:E47,E30:E41,E24:E27,E15:E22)</f>
        <v>104757.14285714287</v>
      </c>
      <c r="F55" s="14"/>
      <c r="I55" s="14"/>
      <c r="J55" s="393"/>
      <c r="K55" s="393"/>
      <c r="O55" s="15"/>
      <c r="P55" s="15"/>
      <c r="Q55" s="452">
        <f>SUM(Q15:Q22)</f>
        <v>30342.857142857145</v>
      </c>
    </row>
    <row r="56" spans="1:18" s="13" customFormat="1" ht="19.5" x14ac:dyDescent="0.25">
      <c r="C56" s="14"/>
      <c r="D56" s="18"/>
      <c r="E56" s="393"/>
      <c r="I56" s="14"/>
      <c r="J56" s="393"/>
      <c r="K56" s="393"/>
      <c r="O56" s="15"/>
      <c r="P56" s="15"/>
      <c r="Q56" s="33"/>
    </row>
    <row r="57" spans="1:18" x14ac:dyDescent="0.25">
      <c r="E57" s="52"/>
      <c r="Q57" s="34"/>
    </row>
    <row r="58" spans="1:18" x14ac:dyDescent="0.25">
      <c r="E58" s="52"/>
      <c r="Q58" s="34"/>
    </row>
    <row r="59" spans="1:18" x14ac:dyDescent="0.25">
      <c r="E59" s="52"/>
      <c r="Q59" s="34"/>
    </row>
    <row r="60" spans="1:18" x14ac:dyDescent="0.25">
      <c r="E60" s="52"/>
      <c r="F60" s="11"/>
      <c r="Q60" s="34"/>
    </row>
    <row r="61" spans="1:18" x14ac:dyDescent="0.25">
      <c r="Q61" s="34"/>
    </row>
  </sheetData>
  <mergeCells count="87">
    <mergeCell ref="C43:C45"/>
    <mergeCell ref="C46:C47"/>
    <mergeCell ref="M17:N17"/>
    <mergeCell ref="O17:P17"/>
    <mergeCell ref="B30:B36"/>
    <mergeCell ref="M24:N24"/>
    <mergeCell ref="O24:P24"/>
    <mergeCell ref="B46:B47"/>
    <mergeCell ref="C17:C19"/>
    <mergeCell ref="C20:C22"/>
    <mergeCell ref="C24:C27"/>
    <mergeCell ref="C37:C40"/>
    <mergeCell ref="O20:P20"/>
    <mergeCell ref="O30:P30"/>
    <mergeCell ref="O31:P31"/>
    <mergeCell ref="O41:P41"/>
    <mergeCell ref="R37:R40"/>
    <mergeCell ref="M32:N32"/>
    <mergeCell ref="O32:P32"/>
    <mergeCell ref="M33:N33"/>
    <mergeCell ref="O33:P33"/>
    <mergeCell ref="O37:P37"/>
    <mergeCell ref="O38:P38"/>
    <mergeCell ref="O39:P39"/>
    <mergeCell ref="O40:P40"/>
    <mergeCell ref="A20:A22"/>
    <mergeCell ref="A24:A27"/>
    <mergeCell ref="A43:A45"/>
    <mergeCell ref="B17:B19"/>
    <mergeCell ref="B29:R29"/>
    <mergeCell ref="B28:R28"/>
    <mergeCell ref="B23:R23"/>
    <mergeCell ref="B20:B22"/>
    <mergeCell ref="B24:B27"/>
    <mergeCell ref="R17:R19"/>
    <mergeCell ref="R43:R45"/>
    <mergeCell ref="A30:A36"/>
    <mergeCell ref="C30:C36"/>
    <mergeCell ref="R30:R36"/>
    <mergeCell ref="B37:B40"/>
    <mergeCell ref="A37:A40"/>
    <mergeCell ref="A50:A52"/>
    <mergeCell ref="R50:R52"/>
    <mergeCell ref="B50:B52"/>
    <mergeCell ref="A46:A47"/>
    <mergeCell ref="R15:R16"/>
    <mergeCell ref="R20:R22"/>
    <mergeCell ref="R24:R27"/>
    <mergeCell ref="B42:R42"/>
    <mergeCell ref="B43:B45"/>
    <mergeCell ref="B48:R48"/>
    <mergeCell ref="B49:R49"/>
    <mergeCell ref="M52:N52"/>
    <mergeCell ref="O52:P52"/>
    <mergeCell ref="R46:R47"/>
    <mergeCell ref="C50:C52"/>
    <mergeCell ref="A17:A19"/>
    <mergeCell ref="A9:R9"/>
    <mergeCell ref="A10:A12"/>
    <mergeCell ref="B10:B12"/>
    <mergeCell ref="C10:C12"/>
    <mergeCell ref="D10:D12"/>
    <mergeCell ref="E10:I10"/>
    <mergeCell ref="J10:J12"/>
    <mergeCell ref="K10:K12"/>
    <mergeCell ref="L10:L12"/>
    <mergeCell ref="M10:N11"/>
    <mergeCell ref="O10:P11"/>
    <mergeCell ref="Q10:Q12"/>
    <mergeCell ref="R10:R12"/>
    <mergeCell ref="E11:E12"/>
    <mergeCell ref="A8:R8"/>
    <mergeCell ref="F1:I6"/>
    <mergeCell ref="O51:P51"/>
    <mergeCell ref="O53:P53"/>
    <mergeCell ref="O43:P43"/>
    <mergeCell ref="O44:P44"/>
    <mergeCell ref="M45:N45"/>
    <mergeCell ref="O45:P45"/>
    <mergeCell ref="O46:P46"/>
    <mergeCell ref="F11:I11"/>
    <mergeCell ref="A13:R13"/>
    <mergeCell ref="A14:R14"/>
    <mergeCell ref="A15:A16"/>
    <mergeCell ref="B15:B16"/>
    <mergeCell ref="C15:C16"/>
    <mergeCell ref="O15:P1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1.priorit.</vt:lpstr>
      <vt:lpstr>2.priorit.</vt:lpstr>
      <vt:lpstr>3.priorit.</vt:lpstr>
    </vt:vector>
  </TitlesOfParts>
  <Company>MultiDVD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Krisjanis</cp:lastModifiedBy>
  <cp:lastPrinted>2018-07-12T12:19:05Z</cp:lastPrinted>
  <dcterms:created xsi:type="dcterms:W3CDTF">2018-05-28T06:38:28Z</dcterms:created>
  <dcterms:modified xsi:type="dcterms:W3CDTF">2021-02-16T13:37:02Z</dcterms:modified>
</cp:coreProperties>
</file>